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.xml" ContentType="application/vnd.openxmlformats-officedocument.drawingml.chartshapes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\\192.168.10.2\Amministrazione\Amministrazione\QUESTIONARI\QUESTIONARI CSE\2024\"/>
    </mc:Choice>
  </mc:AlternateContent>
  <xr:revisionPtr revIDLastSave="0" documentId="13_ncr:1_{491053E6-F540-4B8C-860A-16DD25CEB67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generale senza totali" sheetId="17" r:id="rId1"/>
    <sheet name="grafici" sheetId="1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3" i="17" l="1"/>
  <c r="F50" i="17"/>
  <c r="E47" i="17"/>
  <c r="G44" i="17"/>
  <c r="E41" i="17"/>
  <c r="F38" i="17"/>
  <c r="E35" i="17"/>
  <c r="E32" i="17"/>
  <c r="F29" i="17"/>
  <c r="F26" i="17"/>
  <c r="F23" i="17"/>
  <c r="E20" i="17"/>
  <c r="F17" i="17"/>
  <c r="F14" i="17"/>
  <c r="F11" i="17"/>
  <c r="E8" i="17"/>
  <c r="E5" i="17"/>
  <c r="F2" i="17"/>
  <c r="F47" i="17"/>
  <c r="F44" i="17"/>
  <c r="F41" i="17"/>
  <c r="F35" i="17"/>
  <c r="F32" i="17"/>
  <c r="F20" i="17"/>
  <c r="F8" i="17"/>
  <c r="F5" i="17"/>
  <c r="E44" i="17"/>
  <c r="E38" i="17"/>
  <c r="E23" i="17"/>
  <c r="E17" i="17"/>
  <c r="E11" i="17"/>
  <c r="D8" i="17"/>
  <c r="D53" i="17"/>
  <c r="E50" i="17"/>
  <c r="D44" i="17"/>
  <c r="D35" i="17"/>
  <c r="E26" i="17"/>
  <c r="E14" i="17"/>
  <c r="G11" i="17"/>
  <c r="E29" i="17"/>
  <c r="E53" i="17"/>
  <c r="E2" i="17"/>
  <c r="D5" i="17"/>
  <c r="D50" i="17"/>
  <c r="D41" i="17"/>
  <c r="D38" i="17"/>
  <c r="D26" i="17"/>
  <c r="D2" i="17"/>
  <c r="D47" i="17"/>
  <c r="H50" i="17" l="1"/>
  <c r="H11" i="17"/>
  <c r="H8" i="17"/>
  <c r="H47" i="17"/>
  <c r="H53" i="17"/>
  <c r="H14" i="17"/>
  <c r="H38" i="17"/>
  <c r="H32" i="17"/>
  <c r="H5" i="17"/>
  <c r="H41" i="17"/>
  <c r="H26" i="17"/>
  <c r="H23" i="17"/>
  <c r="H35" i="17"/>
  <c r="H29" i="17"/>
  <c r="H20" i="17"/>
  <c r="H17" i="17"/>
  <c r="H2" i="17"/>
  <c r="I1" i="17" s="1"/>
  <c r="F45" i="17" s="1"/>
  <c r="H44" i="17"/>
  <c r="C54" i="17" l="1"/>
  <c r="G42" i="17"/>
  <c r="C39" i="17"/>
  <c r="D36" i="17"/>
  <c r="G30" i="17"/>
  <c r="C48" i="17"/>
  <c r="C51" i="17"/>
  <c r="F54" i="17"/>
  <c r="G48" i="17"/>
  <c r="C30" i="17"/>
  <c r="D9" i="17"/>
  <c r="E54" i="17"/>
  <c r="G18" i="17"/>
  <c r="C15" i="17"/>
  <c r="F24" i="17"/>
  <c r="C9" i="17"/>
  <c r="C27" i="17"/>
  <c r="E27" i="17"/>
  <c r="G54" i="17"/>
  <c r="F18" i="17"/>
  <c r="E30" i="17"/>
  <c r="E18" i="17"/>
  <c r="E33" i="17"/>
  <c r="C6" i="17"/>
  <c r="D3" i="17"/>
  <c r="D18" i="17"/>
  <c r="E42" i="17"/>
  <c r="G39" i="17"/>
  <c r="G12" i="17"/>
  <c r="F3" i="17"/>
  <c r="E21" i="17"/>
  <c r="G45" i="17"/>
  <c r="C12" i="17"/>
  <c r="C42" i="17"/>
  <c r="D42" i="17"/>
  <c r="D12" i="17"/>
  <c r="C21" i="17"/>
  <c r="F12" i="17"/>
  <c r="C45" i="17"/>
  <c r="F9" i="17"/>
  <c r="D51" i="17"/>
  <c r="C33" i="17"/>
  <c r="G24" i="17"/>
  <c r="G27" i="17"/>
  <c r="D39" i="17"/>
  <c r="C24" i="17"/>
  <c r="G15" i="17"/>
  <c r="D48" i="17"/>
  <c r="F27" i="17"/>
  <c r="D27" i="17"/>
  <c r="G3" i="17"/>
  <c r="F30" i="17"/>
  <c r="E36" i="17"/>
  <c r="F33" i="17"/>
  <c r="F21" i="17"/>
  <c r="D24" i="17"/>
  <c r="D15" i="17"/>
  <c r="E51" i="17"/>
  <c r="G33" i="17"/>
  <c r="D21" i="17"/>
  <c r="C36" i="17"/>
  <c r="E24" i="17"/>
  <c r="F15" i="17"/>
  <c r="D33" i="17"/>
  <c r="G9" i="17"/>
  <c r="E45" i="17"/>
  <c r="F36" i="17"/>
  <c r="E6" i="17"/>
  <c r="F48" i="17"/>
  <c r="E39" i="17"/>
  <c r="F51" i="17"/>
  <c r="F6" i="17"/>
  <c r="D54" i="17"/>
  <c r="C18" i="17"/>
  <c r="G36" i="17"/>
  <c r="D6" i="17"/>
  <c r="E15" i="17"/>
  <c r="E12" i="17"/>
  <c r="D30" i="17"/>
  <c r="E9" i="17"/>
  <c r="G6" i="17"/>
  <c r="C3" i="17"/>
  <c r="F39" i="17"/>
  <c r="E3" i="17"/>
  <c r="G21" i="17"/>
  <c r="G51" i="17"/>
  <c r="E48" i="17"/>
  <c r="D45" i="17"/>
  <c r="F42" i="17"/>
  <c r="H36" i="17" l="1"/>
  <c r="H3" i="17"/>
  <c r="H27" i="17"/>
  <c r="H24" i="17"/>
  <c r="H33" i="17"/>
  <c r="H30" i="17"/>
  <c r="H21" i="17"/>
  <c r="H45" i="17"/>
  <c r="H42" i="17"/>
  <c r="H48" i="17"/>
  <c r="H54" i="17"/>
  <c r="H12" i="17"/>
  <c r="H39" i="17"/>
  <c r="H15" i="17"/>
  <c r="H51" i="17"/>
  <c r="H18" i="17"/>
  <c r="H9" i="17"/>
  <c r="H6" i="17"/>
</calcChain>
</file>

<file path=xl/sharedStrings.xml><?xml version="1.0" encoding="utf-8"?>
<sst xmlns="http://schemas.openxmlformats.org/spreadsheetml/2006/main" count="126" uniqueCount="24">
  <si>
    <t>INSUFF</t>
  </si>
  <si>
    <t>SUFF</t>
  </si>
  <si>
    <t>BUONO</t>
  </si>
  <si>
    <t>NON RISPONDE</t>
  </si>
  <si>
    <t>OTTIMO</t>
  </si>
  <si>
    <t>TOTALE</t>
  </si>
  <si>
    <t xml:space="preserve">Alla pulizia e ordine degli spazi </t>
  </si>
  <si>
    <t>Capacità di cogliere i bisogni del vostro famigliare</t>
  </si>
  <si>
    <t>Agli orari di apertura e di chiusura</t>
  </si>
  <si>
    <t>Alla variazione e scelta dei menù</t>
  </si>
  <si>
    <t>All'adeguatezza dei pulmini</t>
  </si>
  <si>
    <t>Alle attività educative</t>
  </si>
  <si>
    <t>Alla cura dell'igiene</t>
  </si>
  <si>
    <t>Ai laboratori offerti e alle attività interne</t>
  </si>
  <si>
    <t>Alle uscite sul territorio</t>
  </si>
  <si>
    <t>Professionalità e competenza</t>
  </si>
  <si>
    <t>Disponibiltà pazienza e cortesia</t>
  </si>
  <si>
    <t>Capacità di tenervi informati</t>
  </si>
  <si>
    <t>Capacità di coinvolgervi in alcuni passaggi educativi</t>
  </si>
  <si>
    <t>Capacità di cogliere i vostri bisogni</t>
  </si>
  <si>
    <t>Capacità di risolvere un problema</t>
  </si>
  <si>
    <t>Nel complesso quanto si ritiene soddisfatto del servizioo di cui usufruite</t>
  </si>
  <si>
    <t>Pur fra alti e bassi, il desiderio di frequentare il CSE da parte di suo figlia/o è…</t>
  </si>
  <si>
    <t>Capacità di rinnovarsi e di proporre nuove attività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</si>
</sst>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3F3F3F"/>
      <name val="Calibri"/>
      <family val="2"/>
      <scheme val="minor"/>
    </font>
    <font>
      <b/>
      <sz val="9"/>
      <color rgb="FF3F3F3F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7" fillId="2" borderId="2" applyNumberFormat="0" applyAlignment="0" applyProtection="0"/>
    <xf numFmtId="0" fontId="8" fillId="3" borderId="0" applyNumberFormat="0" applyBorder="0" applyAlignment="0" applyProtection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4" fillId="0" borderId="0" xfId="0" applyFont="1"/>
    <xf numFmtId="9" fontId="4" fillId="0" borderId="0" xfId="1" applyFont="1"/>
    <xf numFmtId="10" fontId="4" fillId="0" borderId="0" xfId="1" applyNumberFormat="1" applyFont="1"/>
    <xf numFmtId="10" fontId="3" fillId="0" borderId="0" xfId="1" applyNumberFormat="1" applyFont="1"/>
    <xf numFmtId="9" fontId="4" fillId="0" borderId="0" xfId="1" applyFont="1" applyBorder="1"/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9" fontId="2" fillId="0" borderId="0" xfId="1" applyFont="1" applyBorder="1" applyAlignment="1">
      <alignment horizontal="center"/>
    </xf>
    <xf numFmtId="0" fontId="6" fillId="0" borderId="0" xfId="0" applyFont="1"/>
    <xf numFmtId="9" fontId="6" fillId="0" borderId="0" xfId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2" fillId="0" borderId="1" xfId="0" applyFont="1" applyBorder="1"/>
    <xf numFmtId="0" fontId="2" fillId="0" borderId="1" xfId="0" applyFont="1" applyBorder="1" applyAlignment="1">
      <alignment vertical="center" wrapText="1"/>
    </xf>
    <xf numFmtId="0" fontId="2" fillId="0" borderId="3" xfId="0" applyFont="1" applyBorder="1"/>
    <xf numFmtId="0" fontId="9" fillId="0" borderId="4" xfId="0" applyFont="1" applyBorder="1"/>
    <xf numFmtId="0" fontId="9" fillId="0" borderId="5" xfId="0" applyFont="1" applyBorder="1"/>
    <xf numFmtId="0" fontId="2" fillId="0" borderId="5" xfId="0" applyFont="1" applyBorder="1"/>
    <xf numFmtId="0" fontId="10" fillId="0" borderId="5" xfId="0" applyFont="1" applyBorder="1" applyAlignment="1">
      <alignment horizontal="center" wrapText="1"/>
    </xf>
    <xf numFmtId="0" fontId="11" fillId="0" borderId="6" xfId="0" applyFont="1" applyBorder="1"/>
    <xf numFmtId="0" fontId="2" fillId="0" borderId="7" xfId="0" applyFont="1" applyBorder="1"/>
    <xf numFmtId="164" fontId="11" fillId="0" borderId="8" xfId="4" applyNumberFormat="1" applyFont="1" applyBorder="1"/>
    <xf numFmtId="0" fontId="2" fillId="0" borderId="9" xfId="0" applyFont="1" applyBorder="1"/>
    <xf numFmtId="0" fontId="2" fillId="0" borderId="10" xfId="0" applyFont="1" applyBorder="1"/>
    <xf numFmtId="9" fontId="2" fillId="0" borderId="10" xfId="1" applyFont="1" applyBorder="1" applyAlignment="1">
      <alignment horizontal="center"/>
    </xf>
    <xf numFmtId="9" fontId="11" fillId="0" borderId="11" xfId="1" applyFont="1" applyBorder="1"/>
    <xf numFmtId="0" fontId="2" fillId="0" borderId="4" xfId="0" applyFont="1" applyBorder="1"/>
    <xf numFmtId="0" fontId="2" fillId="0" borderId="3" xfId="0" applyFont="1" applyBorder="1" applyAlignment="1">
      <alignment horizontal="center"/>
    </xf>
    <xf numFmtId="0" fontId="12" fillId="0" borderId="10" xfId="0" applyFont="1" applyBorder="1" applyAlignment="1">
      <alignment wrapText="1"/>
    </xf>
    <xf numFmtId="0" fontId="12" fillId="0" borderId="3" xfId="0" applyFont="1" applyBorder="1"/>
    <xf numFmtId="0" fontId="2" fillId="0" borderId="12" xfId="0" applyFont="1" applyBorder="1"/>
    <xf numFmtId="0" fontId="12" fillId="0" borderId="13" xfId="0" applyFont="1" applyBorder="1" applyAlignment="1">
      <alignment wrapText="1"/>
    </xf>
    <xf numFmtId="0" fontId="2" fillId="0" borderId="14" xfId="0" applyFont="1" applyBorder="1"/>
    <xf numFmtId="164" fontId="11" fillId="0" borderId="15" xfId="4" applyNumberFormat="1" applyFont="1" applyBorder="1"/>
    <xf numFmtId="0" fontId="2" fillId="0" borderId="16" xfId="0" applyFont="1" applyBorder="1"/>
    <xf numFmtId="0" fontId="2" fillId="0" borderId="17" xfId="0" applyFont="1" applyBorder="1"/>
    <xf numFmtId="9" fontId="2" fillId="0" borderId="17" xfId="1" applyFont="1" applyBorder="1" applyAlignment="1">
      <alignment horizontal="center"/>
    </xf>
    <xf numFmtId="9" fontId="11" fillId="0" borderId="18" xfId="1" applyFont="1" applyBorder="1"/>
    <xf numFmtId="0" fontId="2" fillId="0" borderId="13" xfId="0" applyFont="1" applyBorder="1"/>
    <xf numFmtId="164" fontId="11" fillId="0" borderId="15" xfId="4" applyNumberFormat="1" applyFont="1" applyFill="1" applyBorder="1"/>
    <xf numFmtId="0" fontId="12" fillId="0" borderId="17" xfId="0" applyFont="1" applyBorder="1"/>
    <xf numFmtId="9" fontId="11" fillId="0" borderId="18" xfId="1" applyFont="1" applyFill="1" applyBorder="1"/>
    <xf numFmtId="0" fontId="12" fillId="0" borderId="5" xfId="0" applyFont="1" applyBorder="1"/>
    <xf numFmtId="0" fontId="12" fillId="0" borderId="10" xfId="0" applyFont="1" applyBorder="1"/>
    <xf numFmtId="0" fontId="12" fillId="0" borderId="3" xfId="0" applyFont="1" applyBorder="1" applyAlignment="1">
      <alignment wrapText="1"/>
    </xf>
    <xf numFmtId="0" fontId="12" fillId="0" borderId="13" xfId="0" applyFont="1" applyBorder="1"/>
    <xf numFmtId="0" fontId="2" fillId="0" borderId="3" xfId="0" applyFont="1" applyBorder="1" applyAlignment="1">
      <alignment wrapText="1"/>
    </xf>
    <xf numFmtId="0" fontId="12" fillId="0" borderId="17" xfId="0" applyFont="1" applyBorder="1" applyAlignment="1">
      <alignment wrapText="1"/>
    </xf>
    <xf numFmtId="0" fontId="12" fillId="0" borderId="3" xfId="0" applyFont="1" applyBorder="1" applyAlignment="1">
      <alignment vertical="center"/>
    </xf>
    <xf numFmtId="0" fontId="2" fillId="0" borderId="17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12" fillId="0" borderId="17" xfId="0" applyFont="1" applyBorder="1" applyAlignment="1">
      <alignment vertical="center"/>
    </xf>
    <xf numFmtId="0" fontId="13" fillId="0" borderId="3" xfId="2" applyFont="1" applyFill="1" applyBorder="1" applyAlignment="1">
      <alignment horizontal="center"/>
    </xf>
    <xf numFmtId="0" fontId="14" fillId="0" borderId="3" xfId="2" applyFont="1" applyFill="1" applyBorder="1" applyAlignment="1">
      <alignment horizontal="center"/>
    </xf>
    <xf numFmtId="0" fontId="12" fillId="0" borderId="13" xfId="0" applyFont="1" applyBorder="1" applyAlignment="1">
      <alignment vertical="center"/>
    </xf>
    <xf numFmtId="164" fontId="11" fillId="0" borderId="15" xfId="4" applyNumberFormat="1" applyFont="1" applyBorder="1" applyAlignment="1">
      <alignment horizontal="center"/>
    </xf>
    <xf numFmtId="9" fontId="11" fillId="0" borderId="18" xfId="1" applyFont="1" applyBorder="1" applyAlignment="1">
      <alignment horizontal="right"/>
    </xf>
    <xf numFmtId="9" fontId="13" fillId="0" borderId="17" xfId="1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15" fillId="4" borderId="3" xfId="3" applyFont="1" applyFill="1" applyBorder="1" applyAlignment="1">
      <alignment horizontal="center"/>
    </xf>
    <xf numFmtId="0" fontId="2" fillId="0" borderId="3" xfId="0" applyFont="1" applyBorder="1" applyAlignment="1">
      <alignment vertical="center"/>
    </xf>
    <xf numFmtId="0" fontId="2" fillId="0" borderId="17" xfId="0" applyFont="1" applyBorder="1" applyAlignment="1">
      <alignment horizontal="left" wrapText="1"/>
    </xf>
    <xf numFmtId="9" fontId="15" fillId="4" borderId="17" xfId="1" applyFont="1" applyFill="1" applyBorder="1" applyAlignment="1">
      <alignment horizontal="center"/>
    </xf>
    <xf numFmtId="0" fontId="2" fillId="0" borderId="13" xfId="0" applyFont="1" applyBorder="1" applyAlignment="1">
      <alignment horizontal="left" wrapText="1"/>
    </xf>
    <xf numFmtId="0" fontId="2" fillId="0" borderId="17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13" xfId="0" applyFont="1" applyBorder="1" applyAlignment="1">
      <alignment vertical="center"/>
    </xf>
    <xf numFmtId="0" fontId="2" fillId="0" borderId="17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4" fillId="0" borderId="19" xfId="0" applyFont="1" applyBorder="1"/>
    <xf numFmtId="0" fontId="4" fillId="0" borderId="10" xfId="0" applyFont="1" applyBorder="1" applyAlignment="1">
      <alignment vertical="center"/>
    </xf>
    <xf numFmtId="9" fontId="2" fillId="0" borderId="20" xfId="1" applyFont="1" applyBorder="1" applyAlignment="1">
      <alignment horizontal="center"/>
    </xf>
    <xf numFmtId="2" fontId="2" fillId="0" borderId="0" xfId="1" applyNumberFormat="1" applyFont="1" applyBorder="1" applyAlignment="1">
      <alignment horizontal="center"/>
    </xf>
    <xf numFmtId="164" fontId="4" fillId="0" borderId="0" xfId="0" applyNumberFormat="1" applyFont="1"/>
  </cellXfs>
  <cellStyles count="5">
    <cellStyle name="Colore 5" xfId="3" builtinId="45"/>
    <cellStyle name="Migliaia" xfId="4" builtinId="3"/>
    <cellStyle name="Normale" xfId="0" builtinId="0"/>
    <cellStyle name="Output" xfId="2" builtinId="21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u="none" strike="noStrike" baseline="0">
                <a:effectLst/>
              </a:rPr>
              <a:t>Alla pulizia e ordine degli spazi </a:t>
            </a:r>
            <a:r>
              <a:rPr lang="it-IT" sz="1400" b="0" i="0" u="none" strike="noStrike" baseline="0"/>
              <a:t> 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numeri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totali'!$C$1:$G$1</c:f>
              <c:strCache>
                <c:ptCount val="5"/>
                <c:pt idx="0">
                  <c:v>INSUFF</c:v>
                </c:pt>
                <c:pt idx="1">
                  <c:v>SUFF</c:v>
                </c:pt>
                <c:pt idx="2">
                  <c:v>BUONO</c:v>
                </c:pt>
                <c:pt idx="3">
                  <c:v>OTTIMO</c:v>
                </c:pt>
                <c:pt idx="4">
                  <c:v>NON RISPONDE</c:v>
                </c:pt>
              </c:strCache>
            </c:strRef>
          </c:cat>
          <c:val>
            <c:numRef>
              <c:f>'generale senza totali'!$C$2:$G$2</c:f>
              <c:numCache>
                <c:formatCode>General</c:formatCode>
                <c:ptCount val="5"/>
                <c:pt idx="1">
                  <c:v>2</c:v>
                </c:pt>
                <c:pt idx="2">
                  <c:v>8</c:v>
                </c:pt>
                <c:pt idx="3">
                  <c:v>14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D6-4B06-8263-940ECE3BBB7E}"/>
            </c:ext>
          </c:extLst>
        </c:ser>
        <c:ser>
          <c:idx val="1"/>
          <c:order val="1"/>
          <c:tx>
            <c:v>percentuale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7779E-3"/>
                  <c:y val="-0.1018518518518518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D6-4B06-8263-940ECE3BBB7E}"/>
                </c:ext>
              </c:extLst>
            </c:dLbl>
            <c:dLbl>
              <c:idx val="1"/>
              <c:layout>
                <c:manualLayout>
                  <c:x val="5.5555555555555046E-3"/>
                  <c:y val="-7.40740740740740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D6-4B06-8263-940ECE3BBB7E}"/>
                </c:ext>
              </c:extLst>
            </c:dLbl>
            <c:dLbl>
              <c:idx val="2"/>
              <c:layout>
                <c:manualLayout>
                  <c:x val="-1.0185067526415994E-16"/>
                  <c:y val="-7.870370370370370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D6-4B06-8263-940ECE3BBB7E}"/>
                </c:ext>
              </c:extLst>
            </c:dLbl>
            <c:dLbl>
              <c:idx val="3"/>
              <c:layout>
                <c:manualLayout>
                  <c:x val="-2.7777777777778798E-3"/>
                  <c:y val="-6.481481481481483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D6-4B06-8263-940ECE3BBB7E}"/>
                </c:ext>
              </c:extLst>
            </c:dLbl>
            <c:dLbl>
              <c:idx val="4"/>
              <c:layout>
                <c:manualLayout>
                  <c:x val="-1.0185067526415994E-16"/>
                  <c:y val="-8.33333333333334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FD6-4B06-8263-940ECE3BBB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totali'!$C$1:$G$1</c:f>
              <c:strCache>
                <c:ptCount val="5"/>
                <c:pt idx="0">
                  <c:v>INSUFF</c:v>
                </c:pt>
                <c:pt idx="1">
                  <c:v>SUFF</c:v>
                </c:pt>
                <c:pt idx="2">
                  <c:v>BUONO</c:v>
                </c:pt>
                <c:pt idx="3">
                  <c:v>OTTIMO</c:v>
                </c:pt>
                <c:pt idx="4">
                  <c:v>NON RISPONDE</c:v>
                </c:pt>
              </c:strCache>
            </c:strRef>
          </c:cat>
          <c:val>
            <c:numRef>
              <c:f>'generale senza totali'!$C$3:$G$3</c:f>
              <c:numCache>
                <c:formatCode>0%</c:formatCode>
                <c:ptCount val="5"/>
                <c:pt idx="0">
                  <c:v>0</c:v>
                </c:pt>
                <c:pt idx="1">
                  <c:v>0.08</c:v>
                </c:pt>
                <c:pt idx="2">
                  <c:v>0.32</c:v>
                </c:pt>
                <c:pt idx="3">
                  <c:v>0.56000000000000005</c:v>
                </c:pt>
                <c:pt idx="4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FD6-4B06-8263-940ECE3BBB7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30770392"/>
        <c:axId val="430774704"/>
      </c:barChart>
      <c:catAx>
        <c:axId val="430770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30774704"/>
        <c:crosses val="autoZero"/>
        <c:auto val="1"/>
        <c:lblAlgn val="ctr"/>
        <c:lblOffset val="100"/>
        <c:noMultiLvlLbl val="0"/>
      </c:catAx>
      <c:valAx>
        <c:axId val="43077470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307703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u="none" strike="noStrike" baseline="0">
                <a:effectLst/>
              </a:rPr>
              <a:t> P</a:t>
            </a:r>
            <a:r>
              <a:rPr lang="it-IT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rofessionalità e competenza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numeri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totali'!$C$25:$G$25</c:f>
              <c:strCache>
                <c:ptCount val="5"/>
                <c:pt idx="0">
                  <c:v>INSUFF</c:v>
                </c:pt>
                <c:pt idx="1">
                  <c:v>SUFF</c:v>
                </c:pt>
                <c:pt idx="2">
                  <c:v>BUONO</c:v>
                </c:pt>
                <c:pt idx="3">
                  <c:v>OTTIMO</c:v>
                </c:pt>
                <c:pt idx="4">
                  <c:v>NON RISPONDE</c:v>
                </c:pt>
              </c:strCache>
            </c:strRef>
          </c:cat>
          <c:val>
            <c:numRef>
              <c:f>'generale senza totali'!$C$26:$G$26</c:f>
              <c:numCache>
                <c:formatCode>General</c:formatCode>
                <c:ptCount val="5"/>
                <c:pt idx="1">
                  <c:v>2</c:v>
                </c:pt>
                <c:pt idx="2">
                  <c:v>11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B0-4631-9F7C-99B7E6F50368}"/>
            </c:ext>
          </c:extLst>
        </c:ser>
        <c:ser>
          <c:idx val="1"/>
          <c:order val="1"/>
          <c:tx>
            <c:v>percentuale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0.1200923787528869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B0-4631-9F7C-99B7E6F50368}"/>
                </c:ext>
              </c:extLst>
            </c:dLbl>
            <c:dLbl>
              <c:idx val="1"/>
              <c:layout>
                <c:manualLayout>
                  <c:x val="2.7777777777778286E-3"/>
                  <c:y val="-8.31408775981525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B0-4631-9F7C-99B7E6F50368}"/>
                </c:ext>
              </c:extLst>
            </c:dLbl>
            <c:dLbl>
              <c:idx val="2"/>
              <c:layout>
                <c:manualLayout>
                  <c:x val="0"/>
                  <c:y val="-6.46651270207852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B0-4631-9F7C-99B7E6F50368}"/>
                </c:ext>
              </c:extLst>
            </c:dLbl>
            <c:dLbl>
              <c:idx val="3"/>
              <c:layout>
                <c:manualLayout>
                  <c:x val="-8.3332239720034992E-3"/>
                  <c:y val="-6.46651270207852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875109361329823E-2"/>
                      <c:h val="5.535814951537524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7EB0-4631-9F7C-99B7E6F50368}"/>
                </c:ext>
              </c:extLst>
            </c:dLbl>
            <c:dLbl>
              <c:idx val="4"/>
              <c:layout>
                <c:manualLayout>
                  <c:x val="-2.7777777777777779E-3"/>
                  <c:y val="-7.39030023094688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EB0-4631-9F7C-99B7E6F503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totali'!$C$25:$G$25</c:f>
              <c:strCache>
                <c:ptCount val="5"/>
                <c:pt idx="0">
                  <c:v>INSUFF</c:v>
                </c:pt>
                <c:pt idx="1">
                  <c:v>SUFF</c:v>
                </c:pt>
                <c:pt idx="2">
                  <c:v>BUONO</c:v>
                </c:pt>
                <c:pt idx="3">
                  <c:v>OTTIMO</c:v>
                </c:pt>
                <c:pt idx="4">
                  <c:v>NON RISPONDE</c:v>
                </c:pt>
              </c:strCache>
            </c:strRef>
          </c:cat>
          <c:val>
            <c:numRef>
              <c:f>'generale senza totali'!$C$27:$G$27</c:f>
              <c:numCache>
                <c:formatCode>0%</c:formatCode>
                <c:ptCount val="5"/>
                <c:pt idx="0">
                  <c:v>0</c:v>
                </c:pt>
                <c:pt idx="1">
                  <c:v>0.08</c:v>
                </c:pt>
                <c:pt idx="2">
                  <c:v>0.44</c:v>
                </c:pt>
                <c:pt idx="3">
                  <c:v>0.48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EB0-4631-9F7C-99B7E6F503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33210208"/>
        <c:axId val="433203152"/>
      </c:barChart>
      <c:catAx>
        <c:axId val="4332102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33203152"/>
        <c:crosses val="autoZero"/>
        <c:auto val="1"/>
        <c:lblAlgn val="ctr"/>
        <c:lblOffset val="100"/>
        <c:noMultiLvlLbl val="0"/>
      </c:catAx>
      <c:valAx>
        <c:axId val="43320315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332102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u="none" strike="noStrike" baseline="0">
                <a:effectLst/>
              </a:rPr>
              <a:t>Capacità di tenervi informati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numeri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totali'!$C$31:$G$31</c:f>
              <c:strCache>
                <c:ptCount val="5"/>
                <c:pt idx="0">
                  <c:v>INSUFF</c:v>
                </c:pt>
                <c:pt idx="1">
                  <c:v>SUFF</c:v>
                </c:pt>
                <c:pt idx="2">
                  <c:v>BUONO</c:v>
                </c:pt>
                <c:pt idx="3">
                  <c:v>OTTIMO</c:v>
                </c:pt>
                <c:pt idx="4">
                  <c:v>NON RISPONDE</c:v>
                </c:pt>
              </c:strCache>
            </c:strRef>
          </c:cat>
          <c:val>
            <c:numRef>
              <c:f>'generale senza totali'!$C$32:$G$32</c:f>
              <c:numCache>
                <c:formatCode>General</c:formatCode>
                <c:ptCount val="5"/>
                <c:pt idx="1">
                  <c:v>1</c:v>
                </c:pt>
                <c:pt idx="2">
                  <c:v>14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A0-43E3-A964-1F8CFA5D93C8}"/>
            </c:ext>
          </c:extLst>
        </c:ser>
        <c:ser>
          <c:idx val="1"/>
          <c:order val="1"/>
          <c:tx>
            <c:v>prcentuale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0.1296296296296296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A0-43E3-A964-1F8CFA5D93C8}"/>
                </c:ext>
              </c:extLst>
            </c:dLbl>
            <c:dLbl>
              <c:idx val="1"/>
              <c:layout>
                <c:manualLayout>
                  <c:x val="-2.7777777777778286E-3"/>
                  <c:y val="-9.72222222222222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A0-43E3-A964-1F8CFA5D93C8}"/>
                </c:ext>
              </c:extLst>
            </c:dLbl>
            <c:dLbl>
              <c:idx val="2"/>
              <c:layout>
                <c:manualLayout>
                  <c:x val="0"/>
                  <c:y val="-6.944444444444446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A0-43E3-A964-1F8CFA5D93C8}"/>
                </c:ext>
              </c:extLst>
            </c:dLbl>
            <c:dLbl>
              <c:idx val="3"/>
              <c:layout>
                <c:manualLayout>
                  <c:x val="-1.0185067526415994E-16"/>
                  <c:y val="-6.944444444444444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A0-43E3-A964-1F8CFA5D93C8}"/>
                </c:ext>
              </c:extLst>
            </c:dLbl>
            <c:dLbl>
              <c:idx val="4"/>
              <c:layout>
                <c:manualLayout>
                  <c:x val="-5.5555555555556572E-3"/>
                  <c:y val="-9.722222222222230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A0-43E3-A964-1F8CFA5D93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totali'!$C$31:$G$31</c:f>
              <c:strCache>
                <c:ptCount val="5"/>
                <c:pt idx="0">
                  <c:v>INSUFF</c:v>
                </c:pt>
                <c:pt idx="1">
                  <c:v>SUFF</c:v>
                </c:pt>
                <c:pt idx="2">
                  <c:v>BUONO</c:v>
                </c:pt>
                <c:pt idx="3">
                  <c:v>OTTIMO</c:v>
                </c:pt>
                <c:pt idx="4">
                  <c:v>NON RISPONDE</c:v>
                </c:pt>
              </c:strCache>
            </c:strRef>
          </c:cat>
          <c:val>
            <c:numRef>
              <c:f>'generale senza totali'!$C$33:$G$33</c:f>
              <c:numCache>
                <c:formatCode>0%</c:formatCode>
                <c:ptCount val="5"/>
                <c:pt idx="0">
                  <c:v>0</c:v>
                </c:pt>
                <c:pt idx="1">
                  <c:v>0.04</c:v>
                </c:pt>
                <c:pt idx="2">
                  <c:v>0.56000000000000005</c:v>
                </c:pt>
                <c:pt idx="3">
                  <c:v>0.4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CA0-43E3-A964-1F8CFA5D93C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33203936"/>
        <c:axId val="433207464"/>
      </c:barChart>
      <c:catAx>
        <c:axId val="4332039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33207464"/>
        <c:crosses val="autoZero"/>
        <c:auto val="1"/>
        <c:lblAlgn val="ctr"/>
        <c:lblOffset val="100"/>
        <c:noMultiLvlLbl val="0"/>
      </c:catAx>
      <c:valAx>
        <c:axId val="43320746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33203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u="none" strike="noStrike" baseline="0">
                <a:effectLst/>
              </a:rPr>
              <a:t>Capacità di coinvolgere in alcuni passaggi educativi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numeri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totali'!$C$34:$G$34</c:f>
              <c:strCache>
                <c:ptCount val="5"/>
                <c:pt idx="0">
                  <c:v>INSUFF</c:v>
                </c:pt>
                <c:pt idx="1">
                  <c:v>SUFF</c:v>
                </c:pt>
                <c:pt idx="2">
                  <c:v>BUONO</c:v>
                </c:pt>
                <c:pt idx="3">
                  <c:v>OTTIMO</c:v>
                </c:pt>
                <c:pt idx="4">
                  <c:v>NON RISPONDE</c:v>
                </c:pt>
              </c:strCache>
            </c:strRef>
          </c:cat>
          <c:val>
            <c:numRef>
              <c:f>'generale senza totali'!$C$35:$G$35</c:f>
              <c:numCache>
                <c:formatCode>General</c:formatCode>
                <c:ptCount val="5"/>
                <c:pt idx="1">
                  <c:v>4</c:v>
                </c:pt>
                <c:pt idx="2">
                  <c:v>16</c:v>
                </c:pt>
                <c:pt idx="3">
                  <c:v>4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BB-4FD7-861C-A5F1D537745A}"/>
            </c:ext>
          </c:extLst>
        </c:ser>
        <c:ser>
          <c:idx val="1"/>
          <c:order val="1"/>
          <c:tx>
            <c:v>percentuale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8.775981524249422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BB-4FD7-861C-A5F1D537745A}"/>
                </c:ext>
              </c:extLst>
            </c:dLbl>
            <c:dLbl>
              <c:idx val="1"/>
              <c:layout>
                <c:manualLayout>
                  <c:x val="5.0925337632079971E-17"/>
                  <c:y val="-6.466512702078530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BB-4FD7-861C-A5F1D537745A}"/>
                </c:ext>
              </c:extLst>
            </c:dLbl>
            <c:dLbl>
              <c:idx val="2"/>
              <c:layout>
                <c:manualLayout>
                  <c:x val="0"/>
                  <c:y val="-7.39030023094688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BB-4FD7-861C-A5F1D537745A}"/>
                </c:ext>
              </c:extLst>
            </c:dLbl>
            <c:dLbl>
              <c:idx val="3"/>
              <c:layout>
                <c:manualLayout>
                  <c:x val="-2.7777777777777779E-3"/>
                  <c:y val="-8.314087759815247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BB-4FD7-861C-A5F1D537745A}"/>
                </c:ext>
              </c:extLst>
            </c:dLbl>
            <c:dLbl>
              <c:idx val="4"/>
              <c:layout>
                <c:manualLayout>
                  <c:x val="-8.3333333333333332E-3"/>
                  <c:y val="-9.699769053117783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BB-4FD7-861C-A5F1D53774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totali'!$C$34:$G$34</c:f>
              <c:strCache>
                <c:ptCount val="5"/>
                <c:pt idx="0">
                  <c:v>INSUFF</c:v>
                </c:pt>
                <c:pt idx="1">
                  <c:v>SUFF</c:v>
                </c:pt>
                <c:pt idx="2">
                  <c:v>BUONO</c:v>
                </c:pt>
                <c:pt idx="3">
                  <c:v>OTTIMO</c:v>
                </c:pt>
                <c:pt idx="4">
                  <c:v>NON RISPONDE</c:v>
                </c:pt>
              </c:strCache>
            </c:strRef>
          </c:cat>
          <c:val>
            <c:numRef>
              <c:f>'generale senza totali'!$C$36:$G$36</c:f>
              <c:numCache>
                <c:formatCode>0%</c:formatCode>
                <c:ptCount val="5"/>
                <c:pt idx="0">
                  <c:v>0</c:v>
                </c:pt>
                <c:pt idx="1">
                  <c:v>0.16</c:v>
                </c:pt>
                <c:pt idx="2">
                  <c:v>0.64</c:v>
                </c:pt>
                <c:pt idx="3">
                  <c:v>0.16</c:v>
                </c:pt>
                <c:pt idx="4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3BB-4FD7-861C-A5F1D537745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33206288"/>
        <c:axId val="433207072"/>
      </c:barChart>
      <c:catAx>
        <c:axId val="4332062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33207072"/>
        <c:crosses val="autoZero"/>
        <c:auto val="1"/>
        <c:lblAlgn val="ctr"/>
        <c:lblOffset val="100"/>
        <c:noMultiLvlLbl val="0"/>
      </c:catAx>
      <c:valAx>
        <c:axId val="43320707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332062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Capacità di cogliere i bisogni del vostro famigliare</a:t>
            </a:r>
            <a:endParaRPr lang="it-IT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0236570428696413"/>
          <c:y val="0.17131639722863742"/>
          <c:w val="0.76430096237970258"/>
          <c:h val="0.5582608063137604"/>
        </c:manualLayout>
      </c:layout>
      <c:barChart>
        <c:barDir val="col"/>
        <c:grouping val="stacked"/>
        <c:varyColors val="0"/>
        <c:ser>
          <c:idx val="0"/>
          <c:order val="0"/>
          <c:tx>
            <c:v>numeri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totali'!$C$37:$G$37</c:f>
              <c:strCache>
                <c:ptCount val="5"/>
                <c:pt idx="0">
                  <c:v>INSUFF</c:v>
                </c:pt>
                <c:pt idx="1">
                  <c:v>SUFF</c:v>
                </c:pt>
                <c:pt idx="2">
                  <c:v>BUONO</c:v>
                </c:pt>
                <c:pt idx="3">
                  <c:v>OTTIMO</c:v>
                </c:pt>
                <c:pt idx="4">
                  <c:v>NON RISPONDE</c:v>
                </c:pt>
              </c:strCache>
            </c:strRef>
          </c:cat>
          <c:val>
            <c:numRef>
              <c:f>'generale senza totali'!$C$38:$G$38</c:f>
              <c:numCache>
                <c:formatCode>General</c:formatCode>
                <c:ptCount val="5"/>
                <c:pt idx="1">
                  <c:v>2</c:v>
                </c:pt>
                <c:pt idx="2">
                  <c:v>14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9A-4D6A-A8DA-666246BD1A67}"/>
            </c:ext>
          </c:extLst>
        </c:ser>
        <c:ser>
          <c:idx val="1"/>
          <c:order val="1"/>
          <c:tx>
            <c:v>percentuale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9.23787528868360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9A-4D6A-A8DA-666246BD1A67}"/>
                </c:ext>
              </c:extLst>
            </c:dLbl>
            <c:dLbl>
              <c:idx val="1"/>
              <c:layout>
                <c:manualLayout>
                  <c:x val="0"/>
                  <c:y val="-7.39030023094688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9A-4D6A-A8DA-666246BD1A67}"/>
                </c:ext>
              </c:extLst>
            </c:dLbl>
            <c:dLbl>
              <c:idx val="2"/>
              <c:layout>
                <c:manualLayout>
                  <c:x val="-2.7777777777777779E-3"/>
                  <c:y val="-6.46651270207852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9A-4D6A-A8DA-666246BD1A67}"/>
                </c:ext>
              </c:extLst>
            </c:dLbl>
            <c:dLbl>
              <c:idx val="3"/>
              <c:layout>
                <c:manualLayout>
                  <c:x val="-1.0185067526415994E-16"/>
                  <c:y val="-7.852193995381062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9A-4D6A-A8DA-666246BD1A67}"/>
                </c:ext>
              </c:extLst>
            </c:dLbl>
            <c:dLbl>
              <c:idx val="4"/>
              <c:layout>
                <c:manualLayout>
                  <c:x val="-2.777777777777676E-3"/>
                  <c:y val="-0.1293302540415704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A9A-4D6A-A8DA-666246BD1A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totali'!$C$37:$G$37</c:f>
              <c:strCache>
                <c:ptCount val="5"/>
                <c:pt idx="0">
                  <c:v>INSUFF</c:v>
                </c:pt>
                <c:pt idx="1">
                  <c:v>SUFF</c:v>
                </c:pt>
                <c:pt idx="2">
                  <c:v>BUONO</c:v>
                </c:pt>
                <c:pt idx="3">
                  <c:v>OTTIMO</c:v>
                </c:pt>
                <c:pt idx="4">
                  <c:v>NON RISPONDE</c:v>
                </c:pt>
              </c:strCache>
            </c:strRef>
          </c:cat>
          <c:val>
            <c:numRef>
              <c:f>'generale senza totali'!$C$39:$G$39</c:f>
              <c:numCache>
                <c:formatCode>0%</c:formatCode>
                <c:ptCount val="5"/>
                <c:pt idx="0">
                  <c:v>0</c:v>
                </c:pt>
                <c:pt idx="1">
                  <c:v>0.08</c:v>
                </c:pt>
                <c:pt idx="2">
                  <c:v>0.56000000000000005</c:v>
                </c:pt>
                <c:pt idx="3">
                  <c:v>0.36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A9A-4D6A-A8DA-666246BD1A6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33208248"/>
        <c:axId val="433205504"/>
      </c:barChart>
      <c:catAx>
        <c:axId val="4332082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33205504"/>
        <c:crosses val="autoZero"/>
        <c:auto val="1"/>
        <c:lblAlgn val="ctr"/>
        <c:lblOffset val="100"/>
        <c:noMultiLvlLbl val="0"/>
      </c:catAx>
      <c:valAx>
        <c:axId val="43320550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332082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68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defRPr>
            </a:pP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68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numeri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400" b="0" i="0" u="none" strike="noStrike" kern="1200" spc="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totali'!$C$40:$G$40</c:f>
              <c:strCache>
                <c:ptCount val="5"/>
                <c:pt idx="0">
                  <c:v>INSUFF</c:v>
                </c:pt>
                <c:pt idx="1">
                  <c:v>SUFF</c:v>
                </c:pt>
                <c:pt idx="2">
                  <c:v>BUONO</c:v>
                </c:pt>
                <c:pt idx="3">
                  <c:v>OTTIMO</c:v>
                </c:pt>
                <c:pt idx="4">
                  <c:v>NON RISPONDE</c:v>
                </c:pt>
              </c:strCache>
            </c:strRef>
          </c:cat>
          <c:val>
            <c:numRef>
              <c:f>'generale senza totali'!$C$41:$G$41</c:f>
              <c:numCache>
                <c:formatCode>General</c:formatCode>
                <c:ptCount val="5"/>
                <c:pt idx="1">
                  <c:v>3</c:v>
                </c:pt>
                <c:pt idx="2">
                  <c:v>17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5F-4EFB-8214-A919FAABF861}"/>
            </c:ext>
          </c:extLst>
        </c:ser>
        <c:ser>
          <c:idx val="1"/>
          <c:order val="1"/>
          <c:tx>
            <c:v>percentuale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5555555555555046E-3"/>
                  <c:y val="-9.722222222222230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5F-4EFB-8214-A919FAABF861}"/>
                </c:ext>
              </c:extLst>
            </c:dLbl>
            <c:dLbl>
              <c:idx val="1"/>
              <c:layout>
                <c:manualLayout>
                  <c:x val="2.7777777777778286E-3"/>
                  <c:y val="-6.944444444444444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5F-4EFB-8214-A919FAABF861}"/>
                </c:ext>
              </c:extLst>
            </c:dLbl>
            <c:dLbl>
              <c:idx val="2"/>
              <c:layout>
                <c:manualLayout>
                  <c:x val="0"/>
                  <c:y val="-7.870370370370370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5F-4EFB-8214-A919FAABF861}"/>
                </c:ext>
              </c:extLst>
            </c:dLbl>
            <c:dLbl>
              <c:idx val="3"/>
              <c:layout>
                <c:manualLayout>
                  <c:x val="0"/>
                  <c:y val="-8.796296296296300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5F-4EFB-8214-A919FAABF861}"/>
                </c:ext>
              </c:extLst>
            </c:dLbl>
            <c:dLbl>
              <c:idx val="4"/>
              <c:layout>
                <c:manualLayout>
                  <c:x val="-8.3333333333333332E-3"/>
                  <c:y val="-8.79629629629629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65F-4EFB-8214-A919FAABF8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400" b="0" i="0" u="none" strike="noStrike" kern="1200" spc="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totali'!$C$40:$G$40</c:f>
              <c:strCache>
                <c:ptCount val="5"/>
                <c:pt idx="0">
                  <c:v>INSUFF</c:v>
                </c:pt>
                <c:pt idx="1">
                  <c:v>SUFF</c:v>
                </c:pt>
                <c:pt idx="2">
                  <c:v>BUONO</c:v>
                </c:pt>
                <c:pt idx="3">
                  <c:v>OTTIMO</c:v>
                </c:pt>
                <c:pt idx="4">
                  <c:v>NON RISPONDE</c:v>
                </c:pt>
              </c:strCache>
            </c:strRef>
          </c:cat>
          <c:val>
            <c:numRef>
              <c:f>'generale senza totali'!$C$42:$G$42</c:f>
              <c:numCache>
                <c:formatCode>0%</c:formatCode>
                <c:ptCount val="5"/>
                <c:pt idx="0">
                  <c:v>0</c:v>
                </c:pt>
                <c:pt idx="1">
                  <c:v>0.12</c:v>
                </c:pt>
                <c:pt idx="2">
                  <c:v>0.68</c:v>
                </c:pt>
                <c:pt idx="3">
                  <c:v>0.2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65F-4EFB-8214-A919FAABF86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33209032"/>
        <c:axId val="433205112"/>
      </c:barChart>
      <c:catAx>
        <c:axId val="433209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33205112"/>
        <c:crosses val="autoZero"/>
        <c:auto val="1"/>
        <c:lblAlgn val="ctr"/>
        <c:lblOffset val="100"/>
        <c:noMultiLvlLbl val="0"/>
      </c:catAx>
      <c:valAx>
        <c:axId val="43320511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332090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defRPr>
            </a:pPr>
            <a:endParaRPr lang="it-IT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400" b="0" i="0" u="none" strike="noStrike" kern="1200" spc="0" baseline="0">
          <a:solidFill>
            <a:sysClr val="windowText" lastClr="000000">
              <a:lumMod val="65000"/>
              <a:lumOff val="35000"/>
            </a:sysClr>
          </a:solidFill>
          <a:effectLst/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u="none" strike="noStrike" baseline="0">
                <a:effectLst/>
              </a:rPr>
              <a:t>Capacità di risolvere un problema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numeri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totali'!$C$43:$G$43</c:f>
              <c:strCache>
                <c:ptCount val="5"/>
                <c:pt idx="0">
                  <c:v>INSUFF</c:v>
                </c:pt>
                <c:pt idx="1">
                  <c:v>SUFF</c:v>
                </c:pt>
                <c:pt idx="2">
                  <c:v>BUONO</c:v>
                </c:pt>
                <c:pt idx="3">
                  <c:v>OTTIMO</c:v>
                </c:pt>
                <c:pt idx="4">
                  <c:v>NON RISPONDE</c:v>
                </c:pt>
              </c:strCache>
            </c:strRef>
          </c:cat>
          <c:val>
            <c:numRef>
              <c:f>'generale senza totali'!$C$44:$G$44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14</c:v>
                </c:pt>
                <c:pt idx="3">
                  <c:v>5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78-40FB-8D35-5C81ED1DD9C1}"/>
            </c:ext>
          </c:extLst>
        </c:ser>
        <c:ser>
          <c:idx val="1"/>
          <c:order val="1"/>
          <c:tx>
            <c:v>percentuale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5555555555555558E-3"/>
                  <c:y val="-0.1062355658198614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78-40FB-8D35-5C81ED1DD9C1}"/>
                </c:ext>
              </c:extLst>
            </c:dLbl>
            <c:dLbl>
              <c:idx val="1"/>
              <c:layout>
                <c:manualLayout>
                  <c:x val="8.3333333333333332E-3"/>
                  <c:y val="-8.31408775981525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78-40FB-8D35-5C81ED1DD9C1}"/>
                </c:ext>
              </c:extLst>
            </c:dLbl>
            <c:dLbl>
              <c:idx val="2"/>
              <c:layout>
                <c:manualLayout>
                  <c:x val="0"/>
                  <c:y val="-6.004618937644341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78-40FB-8D35-5C81ED1DD9C1}"/>
                </c:ext>
              </c:extLst>
            </c:dLbl>
            <c:dLbl>
              <c:idx val="3"/>
              <c:layout>
                <c:manualLayout>
                  <c:x val="-5.5555555555555558E-3"/>
                  <c:y val="-7.390300230946886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78-40FB-8D35-5C81ED1DD9C1}"/>
                </c:ext>
              </c:extLst>
            </c:dLbl>
            <c:dLbl>
              <c:idx val="4"/>
              <c:layout>
                <c:manualLayout>
                  <c:x val="-5.5555555555554534E-3"/>
                  <c:y val="-7.39030023094688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78-40FB-8D35-5C81ED1DD9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totali'!$C$43:$G$43</c:f>
              <c:strCache>
                <c:ptCount val="5"/>
                <c:pt idx="0">
                  <c:v>INSUFF</c:v>
                </c:pt>
                <c:pt idx="1">
                  <c:v>SUFF</c:v>
                </c:pt>
                <c:pt idx="2">
                  <c:v>BUONO</c:v>
                </c:pt>
                <c:pt idx="3">
                  <c:v>OTTIMO</c:v>
                </c:pt>
                <c:pt idx="4">
                  <c:v>NON RISPONDE</c:v>
                </c:pt>
              </c:strCache>
            </c:strRef>
          </c:cat>
          <c:val>
            <c:numRef>
              <c:f>'generale senza totali'!$C$45:$G$45</c:f>
              <c:numCache>
                <c:formatCode>0%</c:formatCode>
                <c:ptCount val="5"/>
                <c:pt idx="0">
                  <c:v>0.04</c:v>
                </c:pt>
                <c:pt idx="1">
                  <c:v>0.12</c:v>
                </c:pt>
                <c:pt idx="2">
                  <c:v>0.56000000000000005</c:v>
                </c:pt>
                <c:pt idx="3">
                  <c:v>0.2</c:v>
                </c:pt>
                <c:pt idx="4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C78-40FB-8D35-5C81ED1DD9C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33403160"/>
        <c:axId val="433406688"/>
      </c:barChart>
      <c:catAx>
        <c:axId val="4334031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33406688"/>
        <c:crosses val="autoZero"/>
        <c:auto val="1"/>
        <c:lblAlgn val="ctr"/>
        <c:lblOffset val="100"/>
        <c:noMultiLvlLbl val="0"/>
      </c:catAx>
      <c:valAx>
        <c:axId val="43340668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334031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u="none" strike="noStrike" baseline="0">
                <a:effectLst/>
              </a:rPr>
              <a:t>Capacità di rinnovarsi e proporre nuove attività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numeri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totali'!$C$46:$G$46</c:f>
              <c:strCache>
                <c:ptCount val="5"/>
                <c:pt idx="0">
                  <c:v>INSUFF</c:v>
                </c:pt>
                <c:pt idx="1">
                  <c:v>SUFF</c:v>
                </c:pt>
                <c:pt idx="2">
                  <c:v>BUONO</c:v>
                </c:pt>
                <c:pt idx="3">
                  <c:v>OTTIMO</c:v>
                </c:pt>
                <c:pt idx="4">
                  <c:v>NON RISPONDE</c:v>
                </c:pt>
              </c:strCache>
            </c:strRef>
          </c:cat>
          <c:val>
            <c:numRef>
              <c:f>'generale senza totali'!$C$47:$G$47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17</c:v>
                </c:pt>
                <c:pt idx="3">
                  <c:v>4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9B-4288-9DF0-A1DAF042BB4D}"/>
            </c:ext>
          </c:extLst>
        </c:ser>
        <c:ser>
          <c:idx val="1"/>
          <c:order val="1"/>
          <c:tx>
            <c:v>percentuale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0.1062355658198614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9B-4288-9DF0-A1DAF042BB4D}"/>
                </c:ext>
              </c:extLst>
            </c:dLbl>
            <c:dLbl>
              <c:idx val="1"/>
              <c:layout>
                <c:manualLayout>
                  <c:x val="-2.7777777777777267E-3"/>
                  <c:y val="-0.106235565819861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9B-4288-9DF0-A1DAF042BB4D}"/>
                </c:ext>
              </c:extLst>
            </c:dLbl>
            <c:dLbl>
              <c:idx val="2"/>
              <c:layout>
                <c:manualLayout>
                  <c:x val="0"/>
                  <c:y val="-8.314087759815241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9B-4288-9DF0-A1DAF042BB4D}"/>
                </c:ext>
              </c:extLst>
            </c:dLbl>
            <c:dLbl>
              <c:idx val="3"/>
              <c:layout>
                <c:manualLayout>
                  <c:x val="-5.5555555555555558E-3"/>
                  <c:y val="-7.39030023094688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9B-4288-9DF0-A1DAF042BB4D}"/>
                </c:ext>
              </c:extLst>
            </c:dLbl>
            <c:dLbl>
              <c:idx val="4"/>
              <c:layout>
                <c:manualLayout>
                  <c:x val="-2.7777777777777779E-3"/>
                  <c:y val="-6.92840646651270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9B-4288-9DF0-A1DAF042BB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totali'!$C$46:$G$46</c:f>
              <c:strCache>
                <c:ptCount val="5"/>
                <c:pt idx="0">
                  <c:v>INSUFF</c:v>
                </c:pt>
                <c:pt idx="1">
                  <c:v>SUFF</c:v>
                </c:pt>
                <c:pt idx="2">
                  <c:v>BUONO</c:v>
                </c:pt>
                <c:pt idx="3">
                  <c:v>OTTIMO</c:v>
                </c:pt>
                <c:pt idx="4">
                  <c:v>NON RISPONDE</c:v>
                </c:pt>
              </c:strCache>
            </c:strRef>
          </c:cat>
          <c:val>
            <c:numRef>
              <c:f>'generale senza totali'!$C$48:$G$48</c:f>
              <c:numCache>
                <c:formatCode>0%</c:formatCode>
                <c:ptCount val="5"/>
                <c:pt idx="0">
                  <c:v>0.04</c:v>
                </c:pt>
                <c:pt idx="1">
                  <c:v>0.08</c:v>
                </c:pt>
                <c:pt idx="2">
                  <c:v>0.68</c:v>
                </c:pt>
                <c:pt idx="3">
                  <c:v>0.16</c:v>
                </c:pt>
                <c:pt idx="4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89B-4288-9DF0-A1DAF042BB4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33406296"/>
        <c:axId val="433407472"/>
      </c:barChart>
      <c:catAx>
        <c:axId val="4334062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33407472"/>
        <c:crosses val="autoZero"/>
        <c:auto val="1"/>
        <c:lblAlgn val="ctr"/>
        <c:lblOffset val="100"/>
        <c:noMultiLvlLbl val="0"/>
      </c:catAx>
      <c:valAx>
        <c:axId val="43340747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33406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u="none" strike="noStrike" baseline="0">
                <a:effectLst/>
              </a:rPr>
              <a:t>Nel complesso quanto si ritiene soddisfatto del servizio di cui usufruite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numeri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totali'!$C$49:$G$49</c:f>
              <c:strCache>
                <c:ptCount val="5"/>
                <c:pt idx="0">
                  <c:v>INSUFF</c:v>
                </c:pt>
                <c:pt idx="1">
                  <c:v>SUFF</c:v>
                </c:pt>
                <c:pt idx="2">
                  <c:v>BUONO</c:v>
                </c:pt>
                <c:pt idx="3">
                  <c:v>OTTIMO</c:v>
                </c:pt>
                <c:pt idx="4">
                  <c:v>NON RISPONDE</c:v>
                </c:pt>
              </c:strCache>
            </c:strRef>
          </c:cat>
          <c:val>
            <c:numRef>
              <c:f>'generale senza totali'!$C$50:$G$50</c:f>
              <c:numCache>
                <c:formatCode>General</c:formatCode>
                <c:ptCount val="5"/>
                <c:pt idx="1">
                  <c:v>2</c:v>
                </c:pt>
                <c:pt idx="2">
                  <c:v>14</c:v>
                </c:pt>
                <c:pt idx="3">
                  <c:v>8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C-461F-8656-0CAB36E7CBF6}"/>
            </c:ext>
          </c:extLst>
        </c:ser>
        <c:ser>
          <c:idx val="1"/>
          <c:order val="1"/>
          <c:tx>
            <c:v>percentuale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0.1108545034642032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4C-461F-8656-0CAB36E7CBF6}"/>
                </c:ext>
              </c:extLst>
            </c:dLbl>
            <c:dLbl>
              <c:idx val="1"/>
              <c:layout>
                <c:manualLayout>
                  <c:x val="5.0925337632079971E-17"/>
                  <c:y val="-7.39030023094688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4C-461F-8656-0CAB36E7CBF6}"/>
                </c:ext>
              </c:extLst>
            </c:dLbl>
            <c:dLbl>
              <c:idx val="2"/>
              <c:layout>
                <c:manualLayout>
                  <c:x val="-5.5555555555555558E-3"/>
                  <c:y val="-6.92840646651270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4C-461F-8656-0CAB36E7CBF6}"/>
                </c:ext>
              </c:extLst>
            </c:dLbl>
            <c:dLbl>
              <c:idx val="3"/>
              <c:layout>
                <c:manualLayout>
                  <c:x val="0"/>
                  <c:y val="-6.46651270207852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4C-461F-8656-0CAB36E7CBF6}"/>
                </c:ext>
              </c:extLst>
            </c:dLbl>
            <c:dLbl>
              <c:idx val="4"/>
              <c:layout>
                <c:manualLayout>
                  <c:x val="-8.3333333333334356E-3"/>
                  <c:y val="-7.390300230946890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4C-461F-8656-0CAB36E7CB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totali'!$C$49:$G$49</c:f>
              <c:strCache>
                <c:ptCount val="5"/>
                <c:pt idx="0">
                  <c:v>INSUFF</c:v>
                </c:pt>
                <c:pt idx="1">
                  <c:v>SUFF</c:v>
                </c:pt>
                <c:pt idx="2">
                  <c:v>BUONO</c:v>
                </c:pt>
                <c:pt idx="3">
                  <c:v>OTTIMO</c:v>
                </c:pt>
                <c:pt idx="4">
                  <c:v>NON RISPONDE</c:v>
                </c:pt>
              </c:strCache>
            </c:strRef>
          </c:cat>
          <c:val>
            <c:numRef>
              <c:f>'generale senza totali'!$C$51:$G$51</c:f>
              <c:numCache>
                <c:formatCode>0%</c:formatCode>
                <c:ptCount val="5"/>
                <c:pt idx="0">
                  <c:v>0</c:v>
                </c:pt>
                <c:pt idx="1">
                  <c:v>0.08</c:v>
                </c:pt>
                <c:pt idx="2">
                  <c:v>0.56000000000000005</c:v>
                </c:pt>
                <c:pt idx="3">
                  <c:v>0.32</c:v>
                </c:pt>
                <c:pt idx="4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4C-461F-8656-0CAB36E7CBF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33400808"/>
        <c:axId val="433404336"/>
      </c:barChart>
      <c:catAx>
        <c:axId val="4334008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33404336"/>
        <c:crosses val="autoZero"/>
        <c:auto val="1"/>
        <c:lblAlgn val="ctr"/>
        <c:lblOffset val="100"/>
        <c:noMultiLvlLbl val="0"/>
      </c:catAx>
      <c:valAx>
        <c:axId val="43340433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334008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u="none" strike="noStrike" baseline="0">
                <a:effectLst/>
              </a:rPr>
              <a:t>Pur fra alti e bassi, il desiderio di frequentare il CSE da parte di suo figlia/o è…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numeri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totali'!$C$52:$G$52</c:f>
              <c:strCache>
                <c:ptCount val="5"/>
                <c:pt idx="0">
                  <c:v>INSUFF</c:v>
                </c:pt>
                <c:pt idx="1">
                  <c:v>SUFF</c:v>
                </c:pt>
                <c:pt idx="2">
                  <c:v>BUONO</c:v>
                </c:pt>
                <c:pt idx="3">
                  <c:v>OTTIMO</c:v>
                </c:pt>
                <c:pt idx="4">
                  <c:v>NON RISPONDE</c:v>
                </c:pt>
              </c:strCache>
            </c:strRef>
          </c:cat>
          <c:val>
            <c:numRef>
              <c:f>'generale senza totali'!$C$53:$G$53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8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59-4877-857E-17077B190305}"/>
            </c:ext>
          </c:extLst>
        </c:ser>
        <c:ser>
          <c:idx val="1"/>
          <c:order val="1"/>
          <c:tx>
            <c:v>percentuale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7.85219399538107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59-4877-857E-17077B190305}"/>
                </c:ext>
              </c:extLst>
            </c:dLbl>
            <c:dLbl>
              <c:idx val="1"/>
              <c:layout>
                <c:manualLayout>
                  <c:x val="-8.3333333333333332E-3"/>
                  <c:y val="-6.92840646651270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59-4877-857E-17077B190305}"/>
                </c:ext>
              </c:extLst>
            </c:dLbl>
            <c:dLbl>
              <c:idx val="2"/>
              <c:layout>
                <c:manualLayout>
                  <c:x val="0"/>
                  <c:y val="-6.92840646651270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59-4877-857E-17077B190305}"/>
                </c:ext>
              </c:extLst>
            </c:dLbl>
            <c:dLbl>
              <c:idx val="3"/>
              <c:layout>
                <c:manualLayout>
                  <c:x val="0"/>
                  <c:y val="-7.390300230946884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59-4877-857E-17077B190305}"/>
                </c:ext>
              </c:extLst>
            </c:dLbl>
            <c:dLbl>
              <c:idx val="4"/>
              <c:layout>
                <c:manualLayout>
                  <c:x val="-1.9444444444444545E-2"/>
                  <c:y val="-9.699769053117783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59-4877-857E-17077B1903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totali'!$C$52:$G$52</c:f>
              <c:strCache>
                <c:ptCount val="5"/>
                <c:pt idx="0">
                  <c:v>INSUFF</c:v>
                </c:pt>
                <c:pt idx="1">
                  <c:v>SUFF</c:v>
                </c:pt>
                <c:pt idx="2">
                  <c:v>BUONO</c:v>
                </c:pt>
                <c:pt idx="3">
                  <c:v>OTTIMO</c:v>
                </c:pt>
                <c:pt idx="4">
                  <c:v>NON RISPONDE</c:v>
                </c:pt>
              </c:strCache>
            </c:strRef>
          </c:cat>
          <c:val>
            <c:numRef>
              <c:f>'generale senza totali'!$C$54:$G$54</c:f>
              <c:numCache>
                <c:formatCode>0%</c:formatCode>
                <c:ptCount val="5"/>
                <c:pt idx="0">
                  <c:v>0.04</c:v>
                </c:pt>
                <c:pt idx="1">
                  <c:v>0.12</c:v>
                </c:pt>
                <c:pt idx="2">
                  <c:v>0.32</c:v>
                </c:pt>
                <c:pt idx="3">
                  <c:v>0.52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259-4877-857E-17077B19030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33405512"/>
        <c:axId val="433402768"/>
      </c:barChart>
      <c:catAx>
        <c:axId val="433405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33402768"/>
        <c:crosses val="autoZero"/>
        <c:auto val="1"/>
        <c:lblAlgn val="ctr"/>
        <c:lblOffset val="100"/>
        <c:noMultiLvlLbl val="0"/>
      </c:catAx>
      <c:valAx>
        <c:axId val="43340276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334055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u="none" strike="noStrike" baseline="0">
                <a:effectLst/>
              </a:rPr>
              <a:t>Agli orari di apertura e di chiusura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9403237095363077"/>
          <c:y val="0.17171296296296298"/>
          <c:w val="0.76430096237970258"/>
          <c:h val="0.55723826188393122"/>
        </c:manualLayout>
      </c:layout>
      <c:barChart>
        <c:barDir val="col"/>
        <c:grouping val="stacked"/>
        <c:varyColors val="0"/>
        <c:ser>
          <c:idx val="0"/>
          <c:order val="0"/>
          <c:tx>
            <c:v>numeri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totali'!$C$4:$G$4</c:f>
              <c:strCache>
                <c:ptCount val="5"/>
                <c:pt idx="0">
                  <c:v>INSUFF</c:v>
                </c:pt>
                <c:pt idx="1">
                  <c:v>SUFF</c:v>
                </c:pt>
                <c:pt idx="2">
                  <c:v>BUONO</c:v>
                </c:pt>
                <c:pt idx="3">
                  <c:v>OTTIMO</c:v>
                </c:pt>
                <c:pt idx="4">
                  <c:v>NON RISPONDE</c:v>
                </c:pt>
              </c:strCache>
            </c:strRef>
          </c:cat>
          <c:val>
            <c:numRef>
              <c:f>'generale senza totali'!$C$5:$G$5</c:f>
              <c:numCache>
                <c:formatCode>General</c:formatCode>
                <c:ptCount val="5"/>
                <c:pt idx="1">
                  <c:v>3</c:v>
                </c:pt>
                <c:pt idx="2">
                  <c:v>9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EF-4D4D-AE29-C3C167532C69}"/>
            </c:ext>
          </c:extLst>
        </c:ser>
        <c:ser>
          <c:idx val="1"/>
          <c:order val="1"/>
          <c:tx>
            <c:v>percentuale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0.1064814814814814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EF-4D4D-AE29-C3C167532C69}"/>
                </c:ext>
              </c:extLst>
            </c:dLbl>
            <c:dLbl>
              <c:idx val="1"/>
              <c:layout>
                <c:manualLayout>
                  <c:x val="8.3333333333333332E-3"/>
                  <c:y val="-7.870370370370370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EF-4D4D-AE29-C3C167532C69}"/>
                </c:ext>
              </c:extLst>
            </c:dLbl>
            <c:dLbl>
              <c:idx val="2"/>
              <c:layout>
                <c:manualLayout>
                  <c:x val="2.7777777777777779E-3"/>
                  <c:y val="-7.407407407407409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EF-4D4D-AE29-C3C167532C69}"/>
                </c:ext>
              </c:extLst>
            </c:dLbl>
            <c:dLbl>
              <c:idx val="3"/>
              <c:layout>
                <c:manualLayout>
                  <c:x val="0"/>
                  <c:y val="-6.018518518518518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BEF-4D4D-AE29-C3C167532C69}"/>
                </c:ext>
              </c:extLst>
            </c:dLbl>
            <c:dLbl>
              <c:idx val="4"/>
              <c:layout>
                <c:manualLayout>
                  <c:x val="-5.5555555555556572E-3"/>
                  <c:y val="-9.259259259259258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EF-4D4D-AE29-C3C167532C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totali'!$C$4:$G$4</c:f>
              <c:strCache>
                <c:ptCount val="5"/>
                <c:pt idx="0">
                  <c:v>INSUFF</c:v>
                </c:pt>
                <c:pt idx="1">
                  <c:v>SUFF</c:v>
                </c:pt>
                <c:pt idx="2">
                  <c:v>BUONO</c:v>
                </c:pt>
                <c:pt idx="3">
                  <c:v>OTTIMO</c:v>
                </c:pt>
                <c:pt idx="4">
                  <c:v>NON RISPONDE</c:v>
                </c:pt>
              </c:strCache>
            </c:strRef>
          </c:cat>
          <c:val>
            <c:numRef>
              <c:f>'generale senza totali'!$C$6:$G$6</c:f>
              <c:numCache>
                <c:formatCode>0%</c:formatCode>
                <c:ptCount val="5"/>
                <c:pt idx="0">
                  <c:v>0</c:v>
                </c:pt>
                <c:pt idx="1">
                  <c:v>0.12</c:v>
                </c:pt>
                <c:pt idx="2">
                  <c:v>0.36</c:v>
                </c:pt>
                <c:pt idx="3">
                  <c:v>0.52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BEF-4D4D-AE29-C3C167532C6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30773920"/>
        <c:axId val="430775488"/>
      </c:barChart>
      <c:catAx>
        <c:axId val="430773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30775488"/>
        <c:crosses val="autoZero"/>
        <c:auto val="1"/>
        <c:lblAlgn val="ctr"/>
        <c:lblOffset val="100"/>
        <c:noMultiLvlLbl val="0"/>
      </c:catAx>
      <c:valAx>
        <c:axId val="43077548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307739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u="none" strike="noStrike" baseline="0">
                <a:effectLst/>
              </a:rPr>
              <a:t>Alla variazione e scelta dei menù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numeri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totali'!$C$7:$G$7</c:f>
              <c:strCache>
                <c:ptCount val="5"/>
                <c:pt idx="0">
                  <c:v>INSUFF</c:v>
                </c:pt>
                <c:pt idx="1">
                  <c:v>SUFF</c:v>
                </c:pt>
                <c:pt idx="2">
                  <c:v>BUONO</c:v>
                </c:pt>
                <c:pt idx="3">
                  <c:v>OTTIMO</c:v>
                </c:pt>
                <c:pt idx="4">
                  <c:v>NON RISPONDE</c:v>
                </c:pt>
              </c:strCache>
            </c:strRef>
          </c:cat>
          <c:val>
            <c:numRef>
              <c:f>'generale senza totali'!$C$8:$G$8</c:f>
              <c:numCache>
                <c:formatCode>General</c:formatCode>
                <c:ptCount val="5"/>
                <c:pt idx="1">
                  <c:v>3</c:v>
                </c:pt>
                <c:pt idx="2">
                  <c:v>15</c:v>
                </c:pt>
                <c:pt idx="3">
                  <c:v>6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7F-4ACC-B003-8A58B90E313B}"/>
            </c:ext>
          </c:extLst>
        </c:ser>
        <c:ser>
          <c:idx val="1"/>
          <c:order val="1"/>
          <c:tx>
            <c:v>percentuale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9.722222222222230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7F-4ACC-B003-8A58B90E313B}"/>
                </c:ext>
              </c:extLst>
            </c:dLbl>
            <c:dLbl>
              <c:idx val="1"/>
              <c:layout>
                <c:manualLayout>
                  <c:x val="2.7777777777777267E-3"/>
                  <c:y val="-0.1296296296296296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7F-4ACC-B003-8A58B90E313B}"/>
                </c:ext>
              </c:extLst>
            </c:dLbl>
            <c:dLbl>
              <c:idx val="2"/>
              <c:layout>
                <c:manualLayout>
                  <c:x val="-1.0185067526415994E-16"/>
                  <c:y val="-9.722222222222230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7F-4ACC-B003-8A58B90E313B}"/>
                </c:ext>
              </c:extLst>
            </c:dLbl>
            <c:dLbl>
              <c:idx val="3"/>
              <c:layout>
                <c:manualLayout>
                  <c:x val="5.5555555555555558E-3"/>
                  <c:y val="-6.944444444444448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7F-4ACC-B003-8A58B90E313B}"/>
                </c:ext>
              </c:extLst>
            </c:dLbl>
            <c:dLbl>
              <c:idx val="4"/>
              <c:layout>
                <c:manualLayout>
                  <c:x val="-2.7777777777777779E-3"/>
                  <c:y val="-0.1157407407407407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7F-4ACC-B003-8A58B90E31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totali'!$C$7:$G$7</c:f>
              <c:strCache>
                <c:ptCount val="5"/>
                <c:pt idx="0">
                  <c:v>INSUFF</c:v>
                </c:pt>
                <c:pt idx="1">
                  <c:v>SUFF</c:v>
                </c:pt>
                <c:pt idx="2">
                  <c:v>BUONO</c:v>
                </c:pt>
                <c:pt idx="3">
                  <c:v>OTTIMO</c:v>
                </c:pt>
                <c:pt idx="4">
                  <c:v>NON RISPONDE</c:v>
                </c:pt>
              </c:strCache>
            </c:strRef>
          </c:cat>
          <c:val>
            <c:numRef>
              <c:f>'generale senza totali'!$C$9:$G$9</c:f>
              <c:numCache>
                <c:formatCode>0%</c:formatCode>
                <c:ptCount val="5"/>
                <c:pt idx="0">
                  <c:v>0</c:v>
                </c:pt>
                <c:pt idx="1">
                  <c:v>0.12</c:v>
                </c:pt>
                <c:pt idx="2">
                  <c:v>0.6</c:v>
                </c:pt>
                <c:pt idx="3">
                  <c:v>0.24</c:v>
                </c:pt>
                <c:pt idx="4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37F-4ACC-B003-8A58B90E313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30769608"/>
        <c:axId val="430770000"/>
      </c:barChart>
      <c:catAx>
        <c:axId val="4307696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30770000"/>
        <c:crosses val="autoZero"/>
        <c:auto val="1"/>
        <c:lblAlgn val="ctr"/>
        <c:lblOffset val="100"/>
        <c:noMultiLvlLbl val="0"/>
      </c:catAx>
      <c:valAx>
        <c:axId val="43077000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307696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u="none" strike="noStrike" baseline="0">
                <a:effectLst/>
              </a:rPr>
              <a:t>All'adeguatezza dei pulmini</a:t>
            </a:r>
            <a:endParaRPr lang="it-IT"/>
          </a:p>
        </c:rich>
      </c:tx>
      <c:layout>
        <c:manualLayout>
          <c:xMode val="edge"/>
          <c:yMode val="edge"/>
          <c:x val="0.13750701034165605"/>
          <c:y val="1.40845070422535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9900761782568055"/>
          <c:y val="7.0758052970651394E-2"/>
          <c:w val="0.80099244004755821"/>
          <c:h val="0.6596680344534398"/>
        </c:manualLayout>
      </c:layout>
      <c:barChart>
        <c:barDir val="col"/>
        <c:grouping val="stacked"/>
        <c:varyColors val="0"/>
        <c:ser>
          <c:idx val="0"/>
          <c:order val="0"/>
          <c:tx>
            <c:v>numeri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totali'!$C$10:$G$10</c:f>
              <c:strCache>
                <c:ptCount val="5"/>
                <c:pt idx="0">
                  <c:v>INSUFF</c:v>
                </c:pt>
                <c:pt idx="1">
                  <c:v>SUFF</c:v>
                </c:pt>
                <c:pt idx="2">
                  <c:v>BUONO</c:v>
                </c:pt>
                <c:pt idx="3">
                  <c:v>OTTIMO</c:v>
                </c:pt>
                <c:pt idx="4">
                  <c:v>NON RISPONDE</c:v>
                </c:pt>
              </c:strCache>
            </c:strRef>
          </c:cat>
          <c:val>
            <c:numRef>
              <c:f>'generale senza totali'!$C$11:$G$11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15</c:v>
                </c:pt>
                <c:pt idx="3">
                  <c:v>6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C-471D-8F50-604CBCB3B322}"/>
            </c:ext>
          </c:extLst>
        </c:ser>
        <c:ser>
          <c:idx val="1"/>
          <c:order val="1"/>
          <c:tx>
            <c:v>percentuale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9.259259259259258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8C-471D-8F50-604CBCB3B322}"/>
                </c:ext>
              </c:extLst>
            </c:dLbl>
            <c:dLbl>
              <c:idx val="1"/>
              <c:layout>
                <c:manualLayout>
                  <c:x val="-8.3333333333333835E-3"/>
                  <c:y val="-8.79629629629629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8C-471D-8F50-604CBCB3B322}"/>
                </c:ext>
              </c:extLst>
            </c:dLbl>
            <c:dLbl>
              <c:idx val="2"/>
              <c:layout>
                <c:manualLayout>
                  <c:x val="-1.0185067526415994E-16"/>
                  <c:y val="-5.55555555555555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8C-471D-8F50-604CBCB3B322}"/>
                </c:ext>
              </c:extLst>
            </c:dLbl>
            <c:dLbl>
              <c:idx val="3"/>
              <c:layout>
                <c:manualLayout>
                  <c:x val="6.9444444444444337E-2"/>
                  <c:y val="-4.629629629629629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08C-471D-8F50-604CBCB3B322}"/>
                </c:ext>
              </c:extLst>
            </c:dLbl>
            <c:dLbl>
              <c:idx val="4"/>
              <c:layout>
                <c:manualLayout>
                  <c:x val="-1.3888888888888888E-2"/>
                  <c:y val="-0.12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8C-471D-8F50-604CBCB3B3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totali'!$C$10:$G$10</c:f>
              <c:strCache>
                <c:ptCount val="5"/>
                <c:pt idx="0">
                  <c:v>INSUFF</c:v>
                </c:pt>
                <c:pt idx="1">
                  <c:v>SUFF</c:v>
                </c:pt>
                <c:pt idx="2">
                  <c:v>BUONO</c:v>
                </c:pt>
                <c:pt idx="3">
                  <c:v>OTTIMO</c:v>
                </c:pt>
                <c:pt idx="4">
                  <c:v>NON RISPONDE</c:v>
                </c:pt>
              </c:strCache>
            </c:strRef>
          </c:cat>
          <c:val>
            <c:numRef>
              <c:f>'generale senza totali'!$C$12:$G$12</c:f>
              <c:numCache>
                <c:formatCode>0%</c:formatCode>
                <c:ptCount val="5"/>
                <c:pt idx="0">
                  <c:v>0.04</c:v>
                </c:pt>
                <c:pt idx="1">
                  <c:v>0.04</c:v>
                </c:pt>
                <c:pt idx="2">
                  <c:v>0.6</c:v>
                </c:pt>
                <c:pt idx="3">
                  <c:v>0.24</c:v>
                </c:pt>
                <c:pt idx="4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08C-471D-8F50-604CBCB3B32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30771568"/>
        <c:axId val="430771960"/>
      </c:barChart>
      <c:catAx>
        <c:axId val="4307715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30771960"/>
        <c:crosses val="autoZero"/>
        <c:auto val="1"/>
        <c:lblAlgn val="ctr"/>
        <c:lblOffset val="100"/>
        <c:noMultiLvlLbl val="0"/>
      </c:catAx>
      <c:valAx>
        <c:axId val="4307719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307715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u="none" strike="noStrike" baseline="0">
                <a:effectLst/>
              </a:rPr>
              <a:t>Alle attività educative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0514348206474189"/>
          <c:y val="0.16245370370370371"/>
          <c:w val="0.76430096237970258"/>
          <c:h val="0.55723826188393122"/>
        </c:manualLayout>
      </c:layout>
      <c:barChart>
        <c:barDir val="col"/>
        <c:grouping val="stacked"/>
        <c:varyColors val="0"/>
        <c:ser>
          <c:idx val="0"/>
          <c:order val="0"/>
          <c:tx>
            <c:v>numeri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totali'!$C$13:$G$13</c:f>
              <c:strCache>
                <c:ptCount val="5"/>
                <c:pt idx="0">
                  <c:v>INSUFF</c:v>
                </c:pt>
                <c:pt idx="1">
                  <c:v>SUFF</c:v>
                </c:pt>
                <c:pt idx="2">
                  <c:v>BUONO</c:v>
                </c:pt>
                <c:pt idx="3">
                  <c:v>OTTIMO</c:v>
                </c:pt>
                <c:pt idx="4">
                  <c:v>NON RISPONDE</c:v>
                </c:pt>
              </c:strCache>
            </c:strRef>
          </c:cat>
          <c:val>
            <c:numRef>
              <c:f>'generale senza totali'!$C$14:$G$14</c:f>
              <c:numCache>
                <c:formatCode>General</c:formatCode>
                <c:ptCount val="5"/>
                <c:pt idx="2">
                  <c:v>15</c:v>
                </c:pt>
                <c:pt idx="3">
                  <c:v>9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94-4A40-84FD-EDF752B89D3F}"/>
            </c:ext>
          </c:extLst>
        </c:ser>
        <c:ser>
          <c:idx val="1"/>
          <c:order val="1"/>
          <c:tx>
            <c:v>percentuale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7779E-3"/>
                  <c:y val="-7.8703703703703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94-4A40-84FD-EDF752B89D3F}"/>
                </c:ext>
              </c:extLst>
            </c:dLbl>
            <c:dLbl>
              <c:idx val="1"/>
              <c:layout>
                <c:manualLayout>
                  <c:x val="2.7777777777778286E-3"/>
                  <c:y val="-5.55555555555555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94-4A40-84FD-EDF752B89D3F}"/>
                </c:ext>
              </c:extLst>
            </c:dLbl>
            <c:dLbl>
              <c:idx val="2"/>
              <c:layout>
                <c:manualLayout>
                  <c:x val="2.7777777777777779E-3"/>
                  <c:y val="-5.09259259259259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94-4A40-84FD-EDF752B89D3F}"/>
                </c:ext>
              </c:extLst>
            </c:dLbl>
            <c:dLbl>
              <c:idx val="3"/>
              <c:layout>
                <c:manualLayout>
                  <c:x val="0"/>
                  <c:y val="-6.48148148148148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94-4A40-84FD-EDF752B89D3F}"/>
                </c:ext>
              </c:extLst>
            </c:dLbl>
            <c:dLbl>
              <c:idx val="4"/>
              <c:layout>
                <c:manualLayout>
                  <c:x val="-1.0185067526415994E-16"/>
                  <c:y val="-6.944444444444453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94-4A40-84FD-EDF752B89D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totali'!$C$13:$G$13</c:f>
              <c:strCache>
                <c:ptCount val="5"/>
                <c:pt idx="0">
                  <c:v>INSUFF</c:v>
                </c:pt>
                <c:pt idx="1">
                  <c:v>SUFF</c:v>
                </c:pt>
                <c:pt idx="2">
                  <c:v>BUONO</c:v>
                </c:pt>
                <c:pt idx="3">
                  <c:v>OTTIMO</c:v>
                </c:pt>
                <c:pt idx="4">
                  <c:v>NON RISPONDE</c:v>
                </c:pt>
              </c:strCache>
            </c:strRef>
          </c:cat>
          <c:val>
            <c:numRef>
              <c:f>'generale senza totali'!$C$15:$G$15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0.6</c:v>
                </c:pt>
                <c:pt idx="3">
                  <c:v>0.36</c:v>
                </c:pt>
                <c:pt idx="4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794-4A40-84FD-EDF752B89D3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32621368"/>
        <c:axId val="432621760"/>
      </c:barChart>
      <c:catAx>
        <c:axId val="4326213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32621760"/>
        <c:crosses val="autoZero"/>
        <c:auto val="1"/>
        <c:lblAlgn val="ctr"/>
        <c:lblOffset val="100"/>
        <c:noMultiLvlLbl val="0"/>
      </c:catAx>
      <c:valAx>
        <c:axId val="4326217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326213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u="none" strike="noStrike" baseline="0">
                <a:effectLst/>
              </a:rPr>
              <a:t>Alla cura dell'igiene </a:t>
            </a:r>
            <a:r>
              <a:rPr lang="it-IT" sz="1400" b="0" i="0" u="none" strike="noStrike" baseline="0"/>
              <a:t> 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0792125984251966"/>
          <c:y val="0.13004629629629633"/>
          <c:w val="0.76430096237970258"/>
          <c:h val="0.55723826188393122"/>
        </c:manualLayout>
      </c:layout>
      <c:barChart>
        <c:barDir val="col"/>
        <c:grouping val="stacked"/>
        <c:varyColors val="0"/>
        <c:ser>
          <c:idx val="0"/>
          <c:order val="0"/>
          <c:tx>
            <c:v>numeri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totali'!$C$16:$G$16</c:f>
              <c:strCache>
                <c:ptCount val="5"/>
                <c:pt idx="0">
                  <c:v>INSUFF</c:v>
                </c:pt>
                <c:pt idx="1">
                  <c:v>SUFF</c:v>
                </c:pt>
                <c:pt idx="2">
                  <c:v>BUONO</c:v>
                </c:pt>
                <c:pt idx="3">
                  <c:v>OTTIMO</c:v>
                </c:pt>
                <c:pt idx="4">
                  <c:v>NON RISPONDE</c:v>
                </c:pt>
              </c:strCache>
            </c:strRef>
          </c:cat>
          <c:val>
            <c:numRef>
              <c:f>'generale senza totali'!$C$17:$G$17</c:f>
              <c:numCache>
                <c:formatCode>General</c:formatCode>
                <c:ptCount val="5"/>
                <c:pt idx="1">
                  <c:v>1</c:v>
                </c:pt>
                <c:pt idx="2">
                  <c:v>14</c:v>
                </c:pt>
                <c:pt idx="3">
                  <c:v>9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1D-4EB7-AC63-F253FBDA00AD}"/>
            </c:ext>
          </c:extLst>
        </c:ser>
        <c:ser>
          <c:idx val="1"/>
          <c:order val="1"/>
          <c:tx>
            <c:v>percentuale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5555555555555558E-3"/>
                  <c:y val="-8.33333333333334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1D-4EB7-AC63-F253FBDA00AD}"/>
                </c:ext>
              </c:extLst>
            </c:dLbl>
            <c:dLbl>
              <c:idx val="1"/>
              <c:layout>
                <c:manualLayout>
                  <c:x val="-5.5555555555556061E-3"/>
                  <c:y val="-7.40740740740740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1D-4EB7-AC63-F253FBDA00AD}"/>
                </c:ext>
              </c:extLst>
            </c:dLbl>
            <c:dLbl>
              <c:idx val="2"/>
              <c:layout>
                <c:manualLayout>
                  <c:x val="0"/>
                  <c:y val="-5.5555555555555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1D-4EB7-AC63-F253FBDA00AD}"/>
                </c:ext>
              </c:extLst>
            </c:dLbl>
            <c:dLbl>
              <c:idx val="3"/>
              <c:layout>
                <c:manualLayout>
                  <c:x val="2.777777777777676E-3"/>
                  <c:y val="-9.259259259259258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1D-4EB7-AC63-F253FBDA00AD}"/>
                </c:ext>
              </c:extLst>
            </c:dLbl>
            <c:dLbl>
              <c:idx val="4"/>
              <c:layout>
                <c:manualLayout>
                  <c:x val="-1.0185067526415994E-16"/>
                  <c:y val="-7.40740740740740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21D-4EB7-AC63-F253FBDA00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totali'!$C$16:$G$16</c:f>
              <c:strCache>
                <c:ptCount val="5"/>
                <c:pt idx="0">
                  <c:v>INSUFF</c:v>
                </c:pt>
                <c:pt idx="1">
                  <c:v>SUFF</c:v>
                </c:pt>
                <c:pt idx="2">
                  <c:v>BUONO</c:v>
                </c:pt>
                <c:pt idx="3">
                  <c:v>OTTIMO</c:v>
                </c:pt>
                <c:pt idx="4">
                  <c:v>NON RISPONDE</c:v>
                </c:pt>
              </c:strCache>
            </c:strRef>
          </c:cat>
          <c:val>
            <c:numRef>
              <c:f>'generale senza totali'!$C$18:$G$18</c:f>
              <c:numCache>
                <c:formatCode>0%</c:formatCode>
                <c:ptCount val="5"/>
                <c:pt idx="0">
                  <c:v>0</c:v>
                </c:pt>
                <c:pt idx="1">
                  <c:v>0.04</c:v>
                </c:pt>
                <c:pt idx="2">
                  <c:v>0.56000000000000005</c:v>
                </c:pt>
                <c:pt idx="3">
                  <c:v>0.36</c:v>
                </c:pt>
                <c:pt idx="4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21D-4EB7-AC63-F253FBDA00A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32617056"/>
        <c:axId val="432622152"/>
      </c:barChart>
      <c:catAx>
        <c:axId val="4326170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32622152"/>
        <c:crosses val="autoZero"/>
        <c:auto val="1"/>
        <c:lblAlgn val="ctr"/>
        <c:lblOffset val="100"/>
        <c:noMultiLvlLbl val="0"/>
      </c:catAx>
      <c:valAx>
        <c:axId val="43262215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326170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u="none" strike="noStrike" baseline="0">
                <a:effectLst/>
              </a:rPr>
              <a:t>Ai laboratori offerti e alle attività interne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numeri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totali'!$C$19:$G$19</c:f>
              <c:strCache>
                <c:ptCount val="5"/>
                <c:pt idx="0">
                  <c:v>INSUFF</c:v>
                </c:pt>
                <c:pt idx="1">
                  <c:v>SUFF</c:v>
                </c:pt>
                <c:pt idx="2">
                  <c:v>BUONO</c:v>
                </c:pt>
                <c:pt idx="3">
                  <c:v>OTTIMO</c:v>
                </c:pt>
                <c:pt idx="4">
                  <c:v>NON RISPONDE</c:v>
                </c:pt>
              </c:strCache>
            </c:strRef>
          </c:cat>
          <c:val>
            <c:numRef>
              <c:f>'generale senza totali'!$C$20:$G$20</c:f>
              <c:numCache>
                <c:formatCode>General</c:formatCode>
                <c:ptCount val="5"/>
                <c:pt idx="1">
                  <c:v>1</c:v>
                </c:pt>
                <c:pt idx="2">
                  <c:v>15</c:v>
                </c:pt>
                <c:pt idx="3">
                  <c:v>8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97-4402-8DF2-BA8353747194}"/>
            </c:ext>
          </c:extLst>
        </c:ser>
        <c:ser>
          <c:idx val="1"/>
          <c:order val="1"/>
          <c:tx>
            <c:v>percentuale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7779E-3"/>
                  <c:y val="-9.23787528868360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97-4402-8DF2-BA8353747194}"/>
                </c:ext>
              </c:extLst>
            </c:dLbl>
            <c:dLbl>
              <c:idx val="1"/>
              <c:layout>
                <c:manualLayout>
                  <c:x val="-5.0925337632079971E-17"/>
                  <c:y val="-7.390300230946890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97-4402-8DF2-BA8353747194}"/>
                </c:ext>
              </c:extLst>
            </c:dLbl>
            <c:dLbl>
              <c:idx val="2"/>
              <c:layout>
                <c:manualLayout>
                  <c:x val="5.5555555555554534E-3"/>
                  <c:y val="-7.390300230946884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97-4402-8DF2-BA8353747194}"/>
                </c:ext>
              </c:extLst>
            </c:dLbl>
            <c:dLbl>
              <c:idx val="3"/>
              <c:layout>
                <c:manualLayout>
                  <c:x val="-1.0185067526415994E-16"/>
                  <c:y val="-8.314087759815241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97-4402-8DF2-BA8353747194}"/>
                </c:ext>
              </c:extLst>
            </c:dLbl>
            <c:dLbl>
              <c:idx val="4"/>
              <c:layout>
                <c:manualLayout>
                  <c:x val="-1.1111111111111112E-2"/>
                  <c:y val="-0.138568129330254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97-4402-8DF2-BA83537471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totali'!$C$19:$G$19</c:f>
              <c:strCache>
                <c:ptCount val="5"/>
                <c:pt idx="0">
                  <c:v>INSUFF</c:v>
                </c:pt>
                <c:pt idx="1">
                  <c:v>SUFF</c:v>
                </c:pt>
                <c:pt idx="2">
                  <c:v>BUONO</c:v>
                </c:pt>
                <c:pt idx="3">
                  <c:v>OTTIMO</c:v>
                </c:pt>
                <c:pt idx="4">
                  <c:v>NON RISPONDE</c:v>
                </c:pt>
              </c:strCache>
            </c:strRef>
          </c:cat>
          <c:val>
            <c:numRef>
              <c:f>'generale senza totali'!$C$21:$G$21</c:f>
              <c:numCache>
                <c:formatCode>0%</c:formatCode>
                <c:ptCount val="5"/>
                <c:pt idx="0">
                  <c:v>0</c:v>
                </c:pt>
                <c:pt idx="1">
                  <c:v>0.04</c:v>
                </c:pt>
                <c:pt idx="2">
                  <c:v>0.6</c:v>
                </c:pt>
                <c:pt idx="3">
                  <c:v>0.32</c:v>
                </c:pt>
                <c:pt idx="4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697-4402-8DF2-BA835374719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32622936"/>
        <c:axId val="432618624"/>
      </c:barChart>
      <c:catAx>
        <c:axId val="4326229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32618624"/>
        <c:crosses val="autoZero"/>
        <c:auto val="1"/>
        <c:lblAlgn val="ctr"/>
        <c:lblOffset val="100"/>
        <c:noMultiLvlLbl val="0"/>
      </c:catAx>
      <c:valAx>
        <c:axId val="43261862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32622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u="none" strike="noStrike" baseline="0">
                <a:effectLst/>
              </a:rPr>
              <a:t>Alle uscite sul territorio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numeri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totali'!$C$22:$G$22</c:f>
              <c:strCache>
                <c:ptCount val="5"/>
                <c:pt idx="0">
                  <c:v>INSUFF</c:v>
                </c:pt>
                <c:pt idx="1">
                  <c:v>SUFF</c:v>
                </c:pt>
                <c:pt idx="2">
                  <c:v>BUONO</c:v>
                </c:pt>
                <c:pt idx="3">
                  <c:v>OTTIMO</c:v>
                </c:pt>
                <c:pt idx="4">
                  <c:v>NON RISPONDE</c:v>
                </c:pt>
              </c:strCache>
            </c:strRef>
          </c:cat>
          <c:val>
            <c:numRef>
              <c:f>'generale senza totali'!$C$23:$G$23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13</c:v>
                </c:pt>
                <c:pt idx="3">
                  <c:v>9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CF-4116-895E-991165EB01AF}"/>
            </c:ext>
          </c:extLst>
        </c:ser>
        <c:ser>
          <c:idx val="1"/>
          <c:order val="1"/>
          <c:tx>
            <c:v>percentuale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0.1016166281755197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CF-4116-895E-991165EB01AF}"/>
                </c:ext>
              </c:extLst>
            </c:dLbl>
            <c:dLbl>
              <c:idx val="1"/>
              <c:layout>
                <c:manualLayout>
                  <c:x val="-5.0925337632079971E-17"/>
                  <c:y val="-8.31408775981525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CF-4116-895E-991165EB01AF}"/>
                </c:ext>
              </c:extLst>
            </c:dLbl>
            <c:dLbl>
              <c:idx val="2"/>
              <c:layout>
                <c:manualLayout>
                  <c:x val="5.5555555555554534E-3"/>
                  <c:y val="-6.00461893764434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CF-4116-895E-991165EB01AF}"/>
                </c:ext>
              </c:extLst>
            </c:dLbl>
            <c:dLbl>
              <c:idx val="3"/>
              <c:layout>
                <c:manualLayout>
                  <c:x val="-2.7777777777778798E-3"/>
                  <c:y val="-6.92840646651270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CF-4116-895E-991165EB01AF}"/>
                </c:ext>
              </c:extLst>
            </c:dLbl>
            <c:dLbl>
              <c:idx val="4"/>
              <c:layout>
                <c:manualLayout>
                  <c:x val="-5.5555555555556572E-3"/>
                  <c:y val="-0.1062355658198614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CF-4116-895E-991165EB01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totali'!$C$22:$G$22</c:f>
              <c:strCache>
                <c:ptCount val="5"/>
                <c:pt idx="0">
                  <c:v>INSUFF</c:v>
                </c:pt>
                <c:pt idx="1">
                  <c:v>SUFF</c:v>
                </c:pt>
                <c:pt idx="2">
                  <c:v>BUONO</c:v>
                </c:pt>
                <c:pt idx="3">
                  <c:v>OTTIMO</c:v>
                </c:pt>
                <c:pt idx="4">
                  <c:v>NON RISPONDE</c:v>
                </c:pt>
              </c:strCache>
            </c:strRef>
          </c:cat>
          <c:val>
            <c:numRef>
              <c:f>'generale senza totali'!$C$24:$G$24</c:f>
              <c:numCache>
                <c:formatCode>0%</c:formatCode>
                <c:ptCount val="5"/>
                <c:pt idx="0">
                  <c:v>0.04</c:v>
                </c:pt>
                <c:pt idx="1">
                  <c:v>0.04</c:v>
                </c:pt>
                <c:pt idx="2">
                  <c:v>0.52</c:v>
                </c:pt>
                <c:pt idx="3">
                  <c:v>0.36</c:v>
                </c:pt>
                <c:pt idx="4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1CF-4116-895E-991165EB01A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32619408"/>
        <c:axId val="432619016"/>
      </c:barChart>
      <c:catAx>
        <c:axId val="4326194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32619016"/>
        <c:crosses val="autoZero"/>
        <c:auto val="1"/>
        <c:lblAlgn val="ctr"/>
        <c:lblOffset val="100"/>
        <c:noMultiLvlLbl val="0"/>
      </c:catAx>
      <c:valAx>
        <c:axId val="43261901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326194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792125984251966"/>
          <c:y val="0.14360277136258662"/>
          <c:w val="0.76430096237970258"/>
          <c:h val="0.5582608063137604"/>
        </c:manualLayout>
      </c:layout>
      <c:barChart>
        <c:barDir val="col"/>
        <c:grouping val="stacked"/>
        <c:varyColors val="0"/>
        <c:ser>
          <c:idx val="0"/>
          <c:order val="0"/>
          <c:tx>
            <c:v>numeri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'generale senza totali'!#REF!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'generale senza totali'!#REF!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A628-4365-88C9-90B7AD4107BB}"/>
            </c:ext>
          </c:extLst>
        </c:ser>
        <c:ser>
          <c:idx val="1"/>
          <c:order val="1"/>
          <c:tx>
            <c:v>percentuale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7779E-3"/>
                  <c:y val="-9.699769053117783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28-4365-88C9-90B7AD4107BB}"/>
                </c:ext>
              </c:extLst>
            </c:dLbl>
            <c:dLbl>
              <c:idx val="1"/>
              <c:layout>
                <c:manualLayout>
                  <c:x val="-2.7777777777778286E-3"/>
                  <c:y val="-6.92840646651270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28-4365-88C9-90B7AD4107BB}"/>
                </c:ext>
              </c:extLst>
            </c:dLbl>
            <c:dLbl>
              <c:idx val="2"/>
              <c:layout>
                <c:manualLayout>
                  <c:x val="0"/>
                  <c:y val="-7.85219399538106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28-4365-88C9-90B7AD4107BB}"/>
                </c:ext>
              </c:extLst>
            </c:dLbl>
            <c:dLbl>
              <c:idx val="3"/>
              <c:layout>
                <c:manualLayout>
                  <c:x val="-1.0185067526415994E-16"/>
                  <c:y val="-7.852193995381062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28-4365-88C9-90B7AD4107BB}"/>
                </c:ext>
              </c:extLst>
            </c:dLbl>
            <c:dLbl>
              <c:idx val="4"/>
              <c:layout>
                <c:manualLayout>
                  <c:x val="-2.7777777777777779E-3"/>
                  <c:y val="-0.101616628175519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28-4365-88C9-90B7AD4107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'generale senza totali'!#REF!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'generale senza totali'!#REF!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A628-4365-88C9-90B7AD4107B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32617448"/>
        <c:axId val="432617840"/>
      </c:barChart>
      <c:catAx>
        <c:axId val="4326174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32617840"/>
        <c:crosses val="autoZero"/>
        <c:auto val="1"/>
        <c:lblAlgn val="ctr"/>
        <c:lblOffset val="100"/>
        <c:noMultiLvlLbl val="0"/>
      </c:catAx>
      <c:valAx>
        <c:axId val="43261784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326174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31750</xdr:rowOff>
    </xdr:from>
    <xdr:to>
      <xdr:col>7</xdr:col>
      <xdr:colOff>450850</xdr:colOff>
      <xdr:row>15</xdr:row>
      <xdr:rowOff>31750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16</xdr:row>
      <xdr:rowOff>0</xdr:rowOff>
    </xdr:from>
    <xdr:to>
      <xdr:col>7</xdr:col>
      <xdr:colOff>428625</xdr:colOff>
      <xdr:row>30</xdr:row>
      <xdr:rowOff>165100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155575</xdr:colOff>
      <xdr:row>32</xdr:row>
      <xdr:rowOff>6350</xdr:rowOff>
    </xdr:from>
    <xdr:to>
      <xdr:col>7</xdr:col>
      <xdr:colOff>460375</xdr:colOff>
      <xdr:row>46</xdr:row>
      <xdr:rowOff>171450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595313</xdr:colOff>
      <xdr:row>0</xdr:row>
      <xdr:rowOff>59531</xdr:rowOff>
    </xdr:from>
    <xdr:to>
      <xdr:col>15</xdr:col>
      <xdr:colOff>178594</xdr:colOff>
      <xdr:row>14</xdr:row>
      <xdr:rowOff>186531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0</xdr:colOff>
      <xdr:row>16</xdr:row>
      <xdr:rowOff>0</xdr:rowOff>
    </xdr:from>
    <xdr:to>
      <xdr:col>15</xdr:col>
      <xdr:colOff>304800</xdr:colOff>
      <xdr:row>30</xdr:row>
      <xdr:rowOff>165100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32</xdr:row>
      <xdr:rowOff>0</xdr:rowOff>
    </xdr:from>
    <xdr:to>
      <xdr:col>15</xdr:col>
      <xdr:colOff>304800</xdr:colOff>
      <xdr:row>46</xdr:row>
      <xdr:rowOff>165100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0</xdr:colOff>
      <xdr:row>0</xdr:row>
      <xdr:rowOff>0</xdr:rowOff>
    </xdr:from>
    <xdr:to>
      <xdr:col>23</xdr:col>
      <xdr:colOff>304800</xdr:colOff>
      <xdr:row>14</xdr:row>
      <xdr:rowOff>171450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16</xdr:row>
      <xdr:rowOff>0</xdr:rowOff>
    </xdr:from>
    <xdr:to>
      <xdr:col>23</xdr:col>
      <xdr:colOff>304800</xdr:colOff>
      <xdr:row>30</xdr:row>
      <xdr:rowOff>171450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23812</xdr:colOff>
      <xdr:row>32</xdr:row>
      <xdr:rowOff>11906</xdr:rowOff>
    </xdr:from>
    <xdr:to>
      <xdr:col>23</xdr:col>
      <xdr:colOff>328612</xdr:colOff>
      <xdr:row>46</xdr:row>
      <xdr:rowOff>183356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24</xdr:col>
      <xdr:colOff>0</xdr:colOff>
      <xdr:row>0</xdr:row>
      <xdr:rowOff>0</xdr:rowOff>
    </xdr:from>
    <xdr:to>
      <xdr:col>31</xdr:col>
      <xdr:colOff>304800</xdr:colOff>
      <xdr:row>14</xdr:row>
      <xdr:rowOff>171450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24</xdr:col>
      <xdr:colOff>0</xdr:colOff>
      <xdr:row>16</xdr:row>
      <xdr:rowOff>50800</xdr:rowOff>
    </xdr:from>
    <xdr:to>
      <xdr:col>31</xdr:col>
      <xdr:colOff>304800</xdr:colOff>
      <xdr:row>31</xdr:row>
      <xdr:rowOff>31750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0</xdr:colOff>
      <xdr:row>32</xdr:row>
      <xdr:rowOff>0</xdr:rowOff>
    </xdr:from>
    <xdr:to>
      <xdr:col>31</xdr:col>
      <xdr:colOff>304800</xdr:colOff>
      <xdr:row>46</xdr:row>
      <xdr:rowOff>171450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32</xdr:col>
      <xdr:colOff>0</xdr:colOff>
      <xdr:row>0</xdr:row>
      <xdr:rowOff>0</xdr:rowOff>
    </xdr:from>
    <xdr:to>
      <xdr:col>39</xdr:col>
      <xdr:colOff>304800</xdr:colOff>
      <xdr:row>14</xdr:row>
      <xdr:rowOff>171450</xdr:rowOff>
    </xdr:to>
    <xdr:graphicFrame macro="">
      <xdr:nvGraphicFramePr>
        <xdr:cNvPr id="15" name="Grafico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32</xdr:col>
      <xdr:colOff>47626</xdr:colOff>
      <xdr:row>15</xdr:row>
      <xdr:rowOff>169069</xdr:rowOff>
    </xdr:from>
    <xdr:to>
      <xdr:col>39</xdr:col>
      <xdr:colOff>352426</xdr:colOff>
      <xdr:row>30</xdr:row>
      <xdr:rowOff>150019</xdr:rowOff>
    </xdr:to>
    <xdr:graphicFrame macro="">
      <xdr:nvGraphicFramePr>
        <xdr:cNvPr id="16" name="Grafico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32</xdr:col>
      <xdr:colOff>0</xdr:colOff>
      <xdr:row>32</xdr:row>
      <xdr:rowOff>0</xdr:rowOff>
    </xdr:from>
    <xdr:to>
      <xdr:col>39</xdr:col>
      <xdr:colOff>304800</xdr:colOff>
      <xdr:row>46</xdr:row>
      <xdr:rowOff>171450</xdr:rowOff>
    </xdr:to>
    <xdr:graphicFrame macro="">
      <xdr:nvGraphicFramePr>
        <xdr:cNvPr id="17" name="Grafico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40</xdr:col>
      <xdr:colOff>0</xdr:colOff>
      <xdr:row>0</xdr:row>
      <xdr:rowOff>0</xdr:rowOff>
    </xdr:from>
    <xdr:to>
      <xdr:col>47</xdr:col>
      <xdr:colOff>304800</xdr:colOff>
      <xdr:row>14</xdr:row>
      <xdr:rowOff>171450</xdr:rowOff>
    </xdr:to>
    <xdr:graphicFrame macro="">
      <xdr:nvGraphicFramePr>
        <xdr:cNvPr id="18" name="Grafico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40</xdr:col>
      <xdr:colOff>0</xdr:colOff>
      <xdr:row>16</xdr:row>
      <xdr:rowOff>0</xdr:rowOff>
    </xdr:from>
    <xdr:to>
      <xdr:col>47</xdr:col>
      <xdr:colOff>304800</xdr:colOff>
      <xdr:row>30</xdr:row>
      <xdr:rowOff>171450</xdr:rowOff>
    </xdr:to>
    <xdr:graphicFrame macro="">
      <xdr:nvGraphicFramePr>
        <xdr:cNvPr id="19" name="Grafico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40</xdr:col>
      <xdr:colOff>0</xdr:colOff>
      <xdr:row>32</xdr:row>
      <xdr:rowOff>0</xdr:rowOff>
    </xdr:from>
    <xdr:to>
      <xdr:col>47</xdr:col>
      <xdr:colOff>304800</xdr:colOff>
      <xdr:row>46</xdr:row>
      <xdr:rowOff>171450</xdr:rowOff>
    </xdr:to>
    <xdr:graphicFrame macro="">
      <xdr:nvGraphicFramePr>
        <xdr:cNvPr id="20" name="Grafico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0.16989</cdr:x>
      <cdr:y>0.00755</cdr:y>
    </cdr:from>
    <cdr:to>
      <cdr:x>0.954</cdr:x>
      <cdr:y>0.16275</cdr:y>
    </cdr:to>
    <cdr:sp macro="" textlink="">
      <cdr:nvSpPr>
        <cdr:cNvPr id="2" name="CasellaDiTesto 1">
          <a:extLst xmlns:a="http://schemas.openxmlformats.org/drawingml/2006/main">
            <a:ext uri="{FF2B5EF4-FFF2-40B4-BE49-F238E27FC236}">
              <a16:creationId xmlns:a16="http://schemas.microsoft.com/office/drawing/2014/main" id="{2271B18F-98C6-23EF-BC8E-BD1AE29EC5A1}"/>
            </a:ext>
          </a:extLst>
        </cdr:cNvPr>
        <cdr:cNvSpPr txBox="1"/>
      </cdr:nvSpPr>
      <cdr:spPr>
        <a:xfrm xmlns:a="http://schemas.openxmlformats.org/drawingml/2006/main">
          <a:off x="773905" y="21430"/>
          <a:ext cx="3571875" cy="4405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400" kern="1200"/>
            <a:t>Capacità di cogliere</a:t>
          </a:r>
          <a:r>
            <a:rPr lang="it-IT" sz="1400" kern="1200" baseline="0"/>
            <a:t> i vostri bisogni</a:t>
          </a:r>
          <a:endParaRPr lang="it-IT" sz="1400" kern="1200"/>
        </a:p>
      </cdr:txBody>
    </cdr:sp>
  </cdr:relSizeAnchor>
</c:userShape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8"/>
  <sheetViews>
    <sheetView topLeftCell="A25" workbookViewId="0">
      <selection activeCell="B53" sqref="B53"/>
    </sheetView>
  </sheetViews>
  <sheetFormatPr defaultColWidth="9.140625" defaultRowHeight="12.75" x14ac:dyDescent="0.2"/>
  <cols>
    <col min="1" max="1" width="3" style="1" bestFit="1" customWidth="1"/>
    <col min="2" max="2" width="68.5703125" style="1" customWidth="1"/>
    <col min="3" max="3" width="6.7109375" style="1" customWidth="1"/>
    <col min="4" max="4" width="6.28515625" style="1" customWidth="1"/>
    <col min="5" max="5" width="6.5703125" style="1" bestFit="1" customWidth="1"/>
    <col min="6" max="6" width="8.140625" style="1" bestFit="1" customWidth="1"/>
    <col min="7" max="7" width="11" style="1" customWidth="1"/>
    <col min="8" max="8" width="7.140625" style="1" bestFit="1" customWidth="1"/>
    <col min="9" max="9" width="4.7109375" style="1" bestFit="1" customWidth="1"/>
    <col min="10" max="10" width="6.85546875" style="1" bestFit="1" customWidth="1"/>
    <col min="11" max="11" width="7.42578125" style="1" bestFit="1" customWidth="1"/>
    <col min="12" max="12" width="8.7109375" style="1" customWidth="1"/>
    <col min="13" max="16384" width="9.140625" style="1"/>
  </cols>
  <sheetData>
    <row r="1" spans="1:13" ht="24" x14ac:dyDescent="0.2">
      <c r="A1" s="18"/>
      <c r="B1" s="19"/>
      <c r="C1" s="20" t="s">
        <v>0</v>
      </c>
      <c r="D1" s="20" t="s">
        <v>1</v>
      </c>
      <c r="E1" s="20" t="s">
        <v>2</v>
      </c>
      <c r="F1" s="21" t="s">
        <v>4</v>
      </c>
      <c r="G1" s="21" t="s">
        <v>3</v>
      </c>
      <c r="H1" s="22" t="s">
        <v>5</v>
      </c>
      <c r="I1" s="76">
        <f>H2</f>
        <v>25</v>
      </c>
      <c r="K1" s="6"/>
      <c r="L1" s="6"/>
    </row>
    <row r="2" spans="1:13" x14ac:dyDescent="0.2">
      <c r="A2" s="23">
        <v>1</v>
      </c>
      <c r="B2" s="12" t="s">
        <v>6</v>
      </c>
      <c r="C2" s="13"/>
      <c r="D2" s="13">
        <f>1+1</f>
        <v>2</v>
      </c>
      <c r="E2" s="13">
        <f>1+1+1+1+1+1+1+1</f>
        <v>8</v>
      </c>
      <c r="F2" s="13">
        <f>1+1+1+1+1+1+1+1+1+1+1+1+1+1</f>
        <v>14</v>
      </c>
      <c r="G2" s="13">
        <v>1</v>
      </c>
      <c r="H2" s="24">
        <f>SUM(C2:G2)</f>
        <v>25</v>
      </c>
      <c r="M2" s="2"/>
    </row>
    <row r="3" spans="1:13" ht="13.5" thickBot="1" x14ac:dyDescent="0.25">
      <c r="A3" s="25"/>
      <c r="B3" s="26"/>
      <c r="C3" s="27">
        <f>C2/$I$1</f>
        <v>0</v>
      </c>
      <c r="D3" s="27">
        <f t="shared" ref="D3:G3" si="0">D2/$I$1</f>
        <v>0.08</v>
      </c>
      <c r="E3" s="27">
        <f t="shared" si="0"/>
        <v>0.32</v>
      </c>
      <c r="F3" s="27">
        <f t="shared" si="0"/>
        <v>0.56000000000000005</v>
      </c>
      <c r="G3" s="27">
        <f t="shared" si="0"/>
        <v>0.04</v>
      </c>
      <c r="H3" s="28">
        <f>SUM(D3:G3)</f>
        <v>1</v>
      </c>
      <c r="M3" s="2"/>
    </row>
    <row r="4" spans="1:13" ht="24" x14ac:dyDescent="0.2">
      <c r="A4" s="29"/>
      <c r="B4" s="20"/>
      <c r="C4" s="20" t="s">
        <v>0</v>
      </c>
      <c r="D4" s="20" t="s">
        <v>1</v>
      </c>
      <c r="E4" s="20" t="s">
        <v>2</v>
      </c>
      <c r="F4" s="21" t="s">
        <v>4</v>
      </c>
      <c r="G4" s="21" t="s">
        <v>3</v>
      </c>
      <c r="H4" s="22" t="s">
        <v>5</v>
      </c>
      <c r="M4" s="2"/>
    </row>
    <row r="5" spans="1:13" x14ac:dyDescent="0.2">
      <c r="A5" s="23">
        <v>2</v>
      </c>
      <c r="B5" s="12" t="s">
        <v>8</v>
      </c>
      <c r="C5" s="13"/>
      <c r="D5" s="13">
        <f>1+1+1</f>
        <v>3</v>
      </c>
      <c r="E5" s="13">
        <f>1+1+1+1+1+1+1+1+1</f>
        <v>9</v>
      </c>
      <c r="F5" s="13">
        <f>1+1+1+1+1+1+1+1+1+1+1+1+1</f>
        <v>13</v>
      </c>
      <c r="G5" s="13"/>
      <c r="H5" s="24">
        <f>SUM(C5:G5)</f>
        <v>25</v>
      </c>
      <c r="I5" s="9"/>
      <c r="J5" s="9"/>
      <c r="K5" s="9"/>
      <c r="L5" s="9"/>
      <c r="M5" s="2"/>
    </row>
    <row r="6" spans="1:13" ht="13.5" thickBot="1" x14ac:dyDescent="0.25">
      <c r="A6" s="25"/>
      <c r="B6" s="26"/>
      <c r="C6" s="27">
        <f>C5/$I$1</f>
        <v>0</v>
      </c>
      <c r="D6" s="27">
        <f t="shared" ref="D6:G6" si="1">D5/$I$1</f>
        <v>0.12</v>
      </c>
      <c r="E6" s="27">
        <f t="shared" si="1"/>
        <v>0.36</v>
      </c>
      <c r="F6" s="27">
        <f t="shared" si="1"/>
        <v>0.52</v>
      </c>
      <c r="G6" s="27">
        <f t="shared" si="1"/>
        <v>0</v>
      </c>
      <c r="H6" s="28">
        <f>SUM(D6:G6)</f>
        <v>1</v>
      </c>
      <c r="I6" s="9"/>
      <c r="J6" s="9"/>
      <c r="K6" s="9"/>
      <c r="L6" s="9"/>
      <c r="M6" s="2"/>
    </row>
    <row r="7" spans="1:13" ht="24" x14ac:dyDescent="0.2">
      <c r="A7" s="29"/>
      <c r="B7" s="20"/>
      <c r="C7" s="20" t="s">
        <v>0</v>
      </c>
      <c r="D7" s="20" t="s">
        <v>1</v>
      </c>
      <c r="E7" s="20" t="s">
        <v>2</v>
      </c>
      <c r="F7" s="21" t="s">
        <v>4</v>
      </c>
      <c r="G7" s="21" t="s">
        <v>3</v>
      </c>
      <c r="H7" s="22" t="s">
        <v>5</v>
      </c>
      <c r="I7" s="9"/>
      <c r="J7" s="9"/>
      <c r="K7" s="9"/>
      <c r="L7" s="9"/>
      <c r="M7" s="2"/>
    </row>
    <row r="8" spans="1:13" x14ac:dyDescent="0.2">
      <c r="A8" s="23">
        <v>3</v>
      </c>
      <c r="B8" s="14" t="s">
        <v>9</v>
      </c>
      <c r="C8" s="13"/>
      <c r="D8" s="13">
        <f>1+1+1</f>
        <v>3</v>
      </c>
      <c r="E8" s="13">
        <f>1+1+1+1+1+1+1+1+1+1+1+1+1+1+1</f>
        <v>15</v>
      </c>
      <c r="F8" s="13">
        <f>1+1+1+1+1+1</f>
        <v>6</v>
      </c>
      <c r="G8" s="13">
        <v>1</v>
      </c>
      <c r="H8" s="24">
        <f>SUM(C8:G8)</f>
        <v>25</v>
      </c>
      <c r="M8" s="2"/>
    </row>
    <row r="9" spans="1:13" ht="13.5" thickBot="1" x14ac:dyDescent="0.25">
      <c r="A9" s="25"/>
      <c r="B9" s="31"/>
      <c r="C9" s="27">
        <f>C8/$I$1</f>
        <v>0</v>
      </c>
      <c r="D9" s="27">
        <f t="shared" ref="D9:G9" si="2">D8/$I$1</f>
        <v>0.12</v>
      </c>
      <c r="E9" s="27">
        <f t="shared" si="2"/>
        <v>0.6</v>
      </c>
      <c r="F9" s="27">
        <f t="shared" si="2"/>
        <v>0.24</v>
      </c>
      <c r="G9" s="27">
        <f t="shared" si="2"/>
        <v>0.04</v>
      </c>
      <c r="H9" s="28">
        <f>SUM(D9:G9)</f>
        <v>1</v>
      </c>
      <c r="M9" s="2"/>
    </row>
    <row r="10" spans="1:13" ht="24" x14ac:dyDescent="0.2">
      <c r="A10" s="33"/>
      <c r="B10" s="34"/>
      <c r="C10" s="20" t="s">
        <v>0</v>
      </c>
      <c r="D10" s="20" t="s">
        <v>1</v>
      </c>
      <c r="E10" s="20" t="s">
        <v>2</v>
      </c>
      <c r="F10" s="21" t="s">
        <v>4</v>
      </c>
      <c r="G10" s="21" t="s">
        <v>3</v>
      </c>
      <c r="H10" s="22" t="s">
        <v>5</v>
      </c>
      <c r="M10" s="2"/>
    </row>
    <row r="11" spans="1:13" x14ac:dyDescent="0.2">
      <c r="A11" s="35">
        <v>4</v>
      </c>
      <c r="B11" s="17" t="s">
        <v>10</v>
      </c>
      <c r="C11" s="30">
        <v>1</v>
      </c>
      <c r="D11" s="30">
        <v>1</v>
      </c>
      <c r="E11" s="30">
        <f>1+1+1+1+1+1+1+1+1+1+1+1+1+1+1</f>
        <v>15</v>
      </c>
      <c r="F11" s="30">
        <f>1+1+1+1+1+1</f>
        <v>6</v>
      </c>
      <c r="G11" s="30">
        <f>1+1</f>
        <v>2</v>
      </c>
      <c r="H11" s="36">
        <f>SUM(C11:G11)</f>
        <v>25</v>
      </c>
      <c r="I11" s="9"/>
      <c r="J11" s="9"/>
      <c r="K11" s="9"/>
      <c r="L11" s="9"/>
      <c r="M11" s="2"/>
    </row>
    <row r="12" spans="1:13" ht="13.5" thickBot="1" x14ac:dyDescent="0.25">
      <c r="A12" s="37"/>
      <c r="B12" s="38"/>
      <c r="C12" s="39">
        <f>C11/$I$1</f>
        <v>0.04</v>
      </c>
      <c r="D12" s="39">
        <f t="shared" ref="D12:G12" si="3">D11/$I$1</f>
        <v>0.04</v>
      </c>
      <c r="E12" s="39">
        <f t="shared" si="3"/>
        <v>0.6</v>
      </c>
      <c r="F12" s="39">
        <f t="shared" si="3"/>
        <v>0.24</v>
      </c>
      <c r="G12" s="39">
        <f t="shared" si="3"/>
        <v>0.08</v>
      </c>
      <c r="H12" s="40">
        <f t="shared" ref="H12" si="4">SUM(D12:G12)</f>
        <v>0.96</v>
      </c>
      <c r="I12" s="9"/>
      <c r="J12" s="9"/>
      <c r="K12" s="9"/>
      <c r="L12" s="9"/>
      <c r="M12" s="2"/>
    </row>
    <row r="13" spans="1:13" ht="24" x14ac:dyDescent="0.2">
      <c r="A13" s="33"/>
      <c r="B13" s="41"/>
      <c r="C13" s="20" t="s">
        <v>0</v>
      </c>
      <c r="D13" s="20" t="s">
        <v>1</v>
      </c>
      <c r="E13" s="20" t="s">
        <v>2</v>
      </c>
      <c r="F13" s="21" t="s">
        <v>4</v>
      </c>
      <c r="G13" s="21" t="s">
        <v>3</v>
      </c>
      <c r="H13" s="22" t="s">
        <v>5</v>
      </c>
      <c r="I13" s="9"/>
      <c r="J13" s="9"/>
      <c r="K13" s="9"/>
      <c r="L13" s="9"/>
      <c r="M13" s="2"/>
    </row>
    <row r="14" spans="1:13" x14ac:dyDescent="0.2">
      <c r="A14" s="35">
        <v>5</v>
      </c>
      <c r="B14" s="32" t="s">
        <v>11</v>
      </c>
      <c r="C14" s="30"/>
      <c r="D14" s="30"/>
      <c r="E14" s="30">
        <f>1+1+1+1+1+1+1+1+1+1+1+1+1+1+1</f>
        <v>15</v>
      </c>
      <c r="F14" s="30">
        <f>1+1+1+1+1+1+1+1+1</f>
        <v>9</v>
      </c>
      <c r="G14" s="30">
        <v>1</v>
      </c>
      <c r="H14" s="42">
        <f>SUM(C14:G14)</f>
        <v>25</v>
      </c>
      <c r="M14" s="2"/>
    </row>
    <row r="15" spans="1:13" ht="13.5" thickBot="1" x14ac:dyDescent="0.25">
      <c r="A15" s="37"/>
      <c r="B15" s="43"/>
      <c r="C15" s="39">
        <f>C14/$I$1</f>
        <v>0</v>
      </c>
      <c r="D15" s="39">
        <f t="shared" ref="D15:G15" si="5">D14/$I$1</f>
        <v>0</v>
      </c>
      <c r="E15" s="39">
        <f>E14/$I$1</f>
        <v>0.6</v>
      </c>
      <c r="F15" s="39">
        <f t="shared" si="5"/>
        <v>0.36</v>
      </c>
      <c r="G15" s="39">
        <f t="shared" si="5"/>
        <v>0.04</v>
      </c>
      <c r="H15" s="44">
        <f t="shared" ref="H15:H54" si="6">SUM(C15:G15)</f>
        <v>1</v>
      </c>
      <c r="M15" s="2"/>
    </row>
    <row r="16" spans="1:13" ht="24" x14ac:dyDescent="0.2">
      <c r="A16" s="29"/>
      <c r="B16" s="45"/>
      <c r="C16" s="20" t="s">
        <v>0</v>
      </c>
      <c r="D16" s="20" t="s">
        <v>1</v>
      </c>
      <c r="E16" s="20" t="s">
        <v>2</v>
      </c>
      <c r="F16" s="21" t="s">
        <v>4</v>
      </c>
      <c r="G16" s="21" t="s">
        <v>3</v>
      </c>
      <c r="H16" s="22" t="s">
        <v>5</v>
      </c>
      <c r="M16" s="2"/>
    </row>
    <row r="17" spans="1:13" x14ac:dyDescent="0.2">
      <c r="A17" s="23">
        <v>6</v>
      </c>
      <c r="B17" s="15" t="s">
        <v>12</v>
      </c>
      <c r="C17" s="13"/>
      <c r="D17" s="13">
        <v>1</v>
      </c>
      <c r="E17" s="13">
        <f>1+1+1+1+1+1+1+1+1+1+1+1+1+1</f>
        <v>14</v>
      </c>
      <c r="F17" s="13">
        <f>1+1+1+1+1+1+1+1+1</f>
        <v>9</v>
      </c>
      <c r="G17" s="13">
        <v>1</v>
      </c>
      <c r="H17" s="24">
        <f>SUM(C17:G17)</f>
        <v>25</v>
      </c>
      <c r="M17" s="2"/>
    </row>
    <row r="18" spans="1:13" ht="13.5" thickBot="1" x14ac:dyDescent="0.25">
      <c r="A18" s="25"/>
      <c r="B18" s="46"/>
      <c r="C18" s="27">
        <f>C17/$I$1</f>
        <v>0</v>
      </c>
      <c r="D18" s="27">
        <f t="shared" ref="D18:G18" si="7">D17/$I$1</f>
        <v>0.04</v>
      </c>
      <c r="E18" s="27">
        <f t="shared" si="7"/>
        <v>0.56000000000000005</v>
      </c>
      <c r="F18" s="27">
        <f t="shared" si="7"/>
        <v>0.36</v>
      </c>
      <c r="G18" s="27">
        <f t="shared" si="7"/>
        <v>0.04</v>
      </c>
      <c r="H18" s="28">
        <f t="shared" si="6"/>
        <v>1</v>
      </c>
      <c r="M18" s="2"/>
    </row>
    <row r="19" spans="1:13" ht="24" x14ac:dyDescent="0.2">
      <c r="A19" s="33"/>
      <c r="B19" s="48"/>
      <c r="C19" s="20" t="s">
        <v>0</v>
      </c>
      <c r="D19" s="20" t="s">
        <v>1</v>
      </c>
      <c r="E19" s="20" t="s">
        <v>2</v>
      </c>
      <c r="F19" s="21" t="s">
        <v>4</v>
      </c>
      <c r="G19" s="21" t="s">
        <v>3</v>
      </c>
      <c r="H19" s="22" t="s">
        <v>5</v>
      </c>
      <c r="M19" s="2"/>
    </row>
    <row r="20" spans="1:13" x14ac:dyDescent="0.2">
      <c r="A20" s="35">
        <v>7</v>
      </c>
      <c r="B20" s="17" t="s">
        <v>13</v>
      </c>
      <c r="C20" s="30"/>
      <c r="D20" s="30">
        <v>1</v>
      </c>
      <c r="E20" s="30">
        <f>1+1+1+1+1+1+1+1+1+1+1+1+1+1+1</f>
        <v>15</v>
      </c>
      <c r="F20" s="30">
        <f>1+1+1+1+1+1+1+1</f>
        <v>8</v>
      </c>
      <c r="G20" s="30">
        <v>1</v>
      </c>
      <c r="H20" s="36">
        <f>SUM(C20:G20)</f>
        <v>25</v>
      </c>
      <c r="I20" s="9"/>
      <c r="J20" s="9"/>
      <c r="K20" s="9"/>
      <c r="L20" s="9"/>
      <c r="M20" s="2"/>
    </row>
    <row r="21" spans="1:13" ht="13.5" thickBot="1" x14ac:dyDescent="0.25">
      <c r="A21" s="37"/>
      <c r="B21" s="38"/>
      <c r="C21" s="39">
        <f>C20/$I$1</f>
        <v>0</v>
      </c>
      <c r="D21" s="39">
        <f t="shared" ref="D21:G21" si="8">D20/$I$1</f>
        <v>0.04</v>
      </c>
      <c r="E21" s="39">
        <f t="shared" si="8"/>
        <v>0.6</v>
      </c>
      <c r="F21" s="39">
        <f t="shared" si="8"/>
        <v>0.32</v>
      </c>
      <c r="G21" s="39">
        <f t="shared" si="8"/>
        <v>0.04</v>
      </c>
      <c r="H21" s="40">
        <f t="shared" si="6"/>
        <v>1</v>
      </c>
      <c r="I21" s="9"/>
      <c r="J21" s="9"/>
      <c r="K21" s="9"/>
      <c r="L21" s="9"/>
      <c r="M21" s="2"/>
    </row>
    <row r="22" spans="1:13" ht="24" x14ac:dyDescent="0.2">
      <c r="A22" s="33"/>
      <c r="B22" s="41"/>
      <c r="C22" s="20" t="s">
        <v>0</v>
      </c>
      <c r="D22" s="20" t="s">
        <v>1</v>
      </c>
      <c r="E22" s="20" t="s">
        <v>2</v>
      </c>
      <c r="F22" s="21" t="s">
        <v>4</v>
      </c>
      <c r="G22" s="21" t="s">
        <v>3</v>
      </c>
      <c r="H22" s="22" t="s">
        <v>5</v>
      </c>
      <c r="I22" s="9"/>
      <c r="J22" s="9"/>
      <c r="K22" s="9"/>
      <c r="L22" s="9"/>
      <c r="M22" s="2"/>
    </row>
    <row r="23" spans="1:13" x14ac:dyDescent="0.2">
      <c r="A23" s="35">
        <v>8</v>
      </c>
      <c r="B23" s="47" t="s">
        <v>14</v>
      </c>
      <c r="C23" s="30">
        <v>1</v>
      </c>
      <c r="D23" s="30">
        <v>1</v>
      </c>
      <c r="E23" s="30">
        <f>1+1+1+1+1+1+1+1+1+1+1+1+1</f>
        <v>13</v>
      </c>
      <c r="F23" s="30">
        <f>1+1+1+1+1+1+1+1+1</f>
        <v>9</v>
      </c>
      <c r="G23" s="30">
        <v>1</v>
      </c>
      <c r="H23" s="36">
        <f>SUM(C23:G23)</f>
        <v>25</v>
      </c>
      <c r="M23" s="2"/>
    </row>
    <row r="24" spans="1:13" ht="13.5" thickBot="1" x14ac:dyDescent="0.25">
      <c r="A24" s="37"/>
      <c r="B24" s="50"/>
      <c r="C24" s="39">
        <f>C23/$I$1</f>
        <v>0.04</v>
      </c>
      <c r="D24" s="39">
        <f t="shared" ref="D24:G24" si="9">D23/$I$1</f>
        <v>0.04</v>
      </c>
      <c r="E24" s="39">
        <f t="shared" si="9"/>
        <v>0.52</v>
      </c>
      <c r="F24" s="39">
        <f t="shared" si="9"/>
        <v>0.36</v>
      </c>
      <c r="G24" s="39">
        <f t="shared" si="9"/>
        <v>0.04</v>
      </c>
      <c r="H24" s="40">
        <f t="shared" si="6"/>
        <v>1</v>
      </c>
      <c r="M24" s="2"/>
    </row>
    <row r="25" spans="1:13" ht="24" x14ac:dyDescent="0.2">
      <c r="A25" s="33"/>
      <c r="B25" s="53"/>
      <c r="C25" s="20" t="s">
        <v>0</v>
      </c>
      <c r="D25" s="20" t="s">
        <v>1</v>
      </c>
      <c r="E25" s="20" t="s">
        <v>2</v>
      </c>
      <c r="F25" s="21" t="s">
        <v>4</v>
      </c>
      <c r="G25" s="21" t="s">
        <v>3</v>
      </c>
      <c r="H25" s="22" t="s">
        <v>5</v>
      </c>
      <c r="I25" s="9"/>
      <c r="J25" s="9"/>
      <c r="K25" s="9"/>
      <c r="L25" s="9"/>
      <c r="M25" s="2"/>
    </row>
    <row r="26" spans="1:13" x14ac:dyDescent="0.2">
      <c r="A26" s="35">
        <v>9</v>
      </c>
      <c r="B26" s="51" t="s">
        <v>15</v>
      </c>
      <c r="C26" s="30"/>
      <c r="D26" s="30">
        <f>1+1</f>
        <v>2</v>
      </c>
      <c r="E26" s="30">
        <f>1+1+1+1+1+1+1+1+1+1+1</f>
        <v>11</v>
      </c>
      <c r="F26" s="30">
        <f>1+1+1+1+1+1+1+1+1+1+1+1</f>
        <v>12</v>
      </c>
      <c r="G26" s="30"/>
      <c r="H26" s="36">
        <f>SUM(C26:G26)</f>
        <v>25</v>
      </c>
      <c r="I26" s="9"/>
      <c r="J26" s="9"/>
      <c r="K26" s="9"/>
      <c r="L26" s="9"/>
      <c r="M26" s="2"/>
    </row>
    <row r="27" spans="1:13" ht="13.5" thickBot="1" x14ac:dyDescent="0.25">
      <c r="A27" s="37"/>
      <c r="B27" s="54"/>
      <c r="C27" s="39">
        <f>C26/$I$1</f>
        <v>0</v>
      </c>
      <c r="D27" s="39">
        <f t="shared" ref="D27:G27" si="10">D26/$I$1</f>
        <v>0.08</v>
      </c>
      <c r="E27" s="39">
        <f t="shared" si="10"/>
        <v>0.44</v>
      </c>
      <c r="F27" s="39">
        <f t="shared" si="10"/>
        <v>0.48</v>
      </c>
      <c r="G27" s="39">
        <f t="shared" si="10"/>
        <v>0</v>
      </c>
      <c r="H27" s="40">
        <f t="shared" si="6"/>
        <v>1</v>
      </c>
      <c r="I27" s="9"/>
      <c r="J27" s="9"/>
      <c r="K27" s="9"/>
      <c r="L27" s="9"/>
      <c r="M27" s="2"/>
    </row>
    <row r="28" spans="1:13" ht="24" x14ac:dyDescent="0.2">
      <c r="A28" s="33"/>
      <c r="B28" s="57"/>
      <c r="C28" s="20" t="s">
        <v>0</v>
      </c>
      <c r="D28" s="20" t="s">
        <v>1</v>
      </c>
      <c r="E28" s="20" t="s">
        <v>2</v>
      </c>
      <c r="F28" s="21" t="s">
        <v>4</v>
      </c>
      <c r="G28" s="21" t="s">
        <v>3</v>
      </c>
      <c r="H28" s="22" t="s">
        <v>5</v>
      </c>
      <c r="I28" s="9"/>
      <c r="J28" s="9"/>
      <c r="K28" s="9"/>
      <c r="L28" s="9"/>
      <c r="M28" s="2"/>
    </row>
    <row r="29" spans="1:13" x14ac:dyDescent="0.2">
      <c r="A29" s="35">
        <v>10</v>
      </c>
      <c r="B29" s="49" t="s">
        <v>16</v>
      </c>
      <c r="C29" s="30"/>
      <c r="D29" s="30"/>
      <c r="E29" s="30">
        <f>1+1+1+1+1+1+1+1+1+1+1</f>
        <v>11</v>
      </c>
      <c r="F29" s="30">
        <f>1+1+1+1+1+1+1+1+1+1+1+1+1+1</f>
        <v>14</v>
      </c>
      <c r="G29" s="30"/>
      <c r="H29" s="58">
        <f>SUM(C29:G29)</f>
        <v>25</v>
      </c>
      <c r="I29" s="9"/>
      <c r="J29" s="9"/>
      <c r="K29" s="9"/>
      <c r="L29" s="9"/>
      <c r="M29" s="2"/>
    </row>
    <row r="30" spans="1:13" ht="13.5" thickBot="1" x14ac:dyDescent="0.25">
      <c r="A30" s="37"/>
      <c r="B30" s="52"/>
      <c r="C30" s="39">
        <f>C29/$I$1</f>
        <v>0</v>
      </c>
      <c r="D30" s="39">
        <f t="shared" ref="D30:G30" si="11">D29/$I$1</f>
        <v>0</v>
      </c>
      <c r="E30" s="39">
        <f t="shared" si="11"/>
        <v>0.44</v>
      </c>
      <c r="F30" s="39">
        <f t="shared" si="11"/>
        <v>0.56000000000000005</v>
      </c>
      <c r="G30" s="39">
        <f t="shared" si="11"/>
        <v>0</v>
      </c>
      <c r="H30" s="40">
        <f t="shared" ref="H30" si="12">SUM(C30:G30)</f>
        <v>1</v>
      </c>
      <c r="I30" s="9"/>
      <c r="J30" s="9"/>
      <c r="K30" s="9"/>
      <c r="L30" s="9"/>
      <c r="M30" s="2"/>
    </row>
    <row r="31" spans="1:13" ht="24" x14ac:dyDescent="0.2">
      <c r="A31" s="33"/>
      <c r="B31" s="57"/>
      <c r="C31" s="20" t="s">
        <v>0</v>
      </c>
      <c r="D31" s="20" t="s">
        <v>1</v>
      </c>
      <c r="E31" s="20" t="s">
        <v>2</v>
      </c>
      <c r="F31" s="21" t="s">
        <v>4</v>
      </c>
      <c r="G31" s="21" t="s">
        <v>3</v>
      </c>
      <c r="H31" s="22" t="s">
        <v>5</v>
      </c>
      <c r="I31" s="9"/>
      <c r="J31" s="9"/>
      <c r="K31" s="9"/>
      <c r="L31" s="9"/>
      <c r="M31" s="2"/>
    </row>
    <row r="32" spans="1:13" x14ac:dyDescent="0.2">
      <c r="A32" s="35">
        <v>11</v>
      </c>
      <c r="B32" s="51" t="s">
        <v>17</v>
      </c>
      <c r="C32" s="30"/>
      <c r="D32" s="30">
        <v>1</v>
      </c>
      <c r="E32" s="30">
        <f>1+1+1+1+1+1+1+1+1+1+1+1+1+1</f>
        <v>14</v>
      </c>
      <c r="F32" s="30">
        <f>1+1+1+1+1+1+1+1+1+1</f>
        <v>10</v>
      </c>
      <c r="G32" s="30"/>
      <c r="H32" s="58">
        <f>SUM(C32:G32)</f>
        <v>25</v>
      </c>
      <c r="I32" s="9"/>
      <c r="J32" s="9"/>
      <c r="K32" s="75"/>
      <c r="L32" s="9"/>
      <c r="M32" s="2"/>
    </row>
    <row r="33" spans="1:13" ht="13.5" thickBot="1" x14ac:dyDescent="0.25">
      <c r="A33" s="37"/>
      <c r="B33" s="52"/>
      <c r="C33" s="39">
        <f>C32/$I$1</f>
        <v>0</v>
      </c>
      <c r="D33" s="39">
        <f t="shared" ref="D33:G33" si="13">D32/$I$1</f>
        <v>0.04</v>
      </c>
      <c r="E33" s="39">
        <f t="shared" si="13"/>
        <v>0.56000000000000005</v>
      </c>
      <c r="F33" s="39">
        <f t="shared" si="13"/>
        <v>0.4</v>
      </c>
      <c r="G33" s="39">
        <f t="shared" si="13"/>
        <v>0</v>
      </c>
      <c r="H33" s="59">
        <f t="shared" si="6"/>
        <v>1</v>
      </c>
      <c r="I33" s="9"/>
      <c r="J33" s="9"/>
      <c r="K33" s="9"/>
      <c r="L33" s="9"/>
      <c r="M33" s="2"/>
    </row>
    <row r="34" spans="1:13" ht="24" x14ac:dyDescent="0.2">
      <c r="A34" s="33"/>
      <c r="B34" s="53"/>
      <c r="C34" s="20" t="s">
        <v>0</v>
      </c>
      <c r="D34" s="20" t="s">
        <v>1</v>
      </c>
      <c r="E34" s="20" t="s">
        <v>2</v>
      </c>
      <c r="F34" s="21" t="s">
        <v>4</v>
      </c>
      <c r="G34" s="21" t="s">
        <v>3</v>
      </c>
      <c r="H34" s="22" t="s">
        <v>5</v>
      </c>
      <c r="I34" s="9"/>
      <c r="J34" s="9"/>
      <c r="K34" s="9"/>
      <c r="L34" s="9"/>
      <c r="M34" s="2"/>
    </row>
    <row r="35" spans="1:13" x14ac:dyDescent="0.2">
      <c r="A35" s="35">
        <v>12</v>
      </c>
      <c r="B35" s="51" t="s">
        <v>18</v>
      </c>
      <c r="C35" s="55"/>
      <c r="D35" s="55">
        <f>1+1+1+1</f>
        <v>4</v>
      </c>
      <c r="E35" s="55">
        <f>1+1+1+1+1+1+1+1+1+1+1+1+1+1+1+1</f>
        <v>16</v>
      </c>
      <c r="F35" s="55">
        <f>1+1+1+1</f>
        <v>4</v>
      </c>
      <c r="G35" s="56">
        <v>1</v>
      </c>
      <c r="H35" s="36">
        <f>SUM(C35:G35)</f>
        <v>25</v>
      </c>
      <c r="I35" s="9"/>
      <c r="J35" s="9"/>
      <c r="K35" s="9"/>
      <c r="L35" s="9"/>
      <c r="M35" s="2"/>
    </row>
    <row r="36" spans="1:13" ht="13.5" thickBot="1" x14ac:dyDescent="0.25">
      <c r="A36" s="37"/>
      <c r="B36" s="54"/>
      <c r="C36" s="60">
        <f>C35/$I$1</f>
        <v>0</v>
      </c>
      <c r="D36" s="60">
        <f t="shared" ref="D36:G36" si="14">D35/$I$1</f>
        <v>0.16</v>
      </c>
      <c r="E36" s="60">
        <f t="shared" si="14"/>
        <v>0.64</v>
      </c>
      <c r="F36" s="60">
        <f t="shared" si="14"/>
        <v>0.16</v>
      </c>
      <c r="G36" s="60">
        <f t="shared" si="14"/>
        <v>0.04</v>
      </c>
      <c r="H36" s="40">
        <f t="shared" si="6"/>
        <v>1</v>
      </c>
      <c r="I36" s="9"/>
      <c r="J36" s="9"/>
      <c r="K36" s="9"/>
      <c r="L36" s="9"/>
      <c r="M36" s="2"/>
    </row>
    <row r="37" spans="1:13" ht="24" x14ac:dyDescent="0.2">
      <c r="A37" s="33"/>
      <c r="B37" s="57"/>
      <c r="C37" s="20" t="s">
        <v>0</v>
      </c>
      <c r="D37" s="20" t="s">
        <v>1</v>
      </c>
      <c r="E37" s="20" t="s">
        <v>2</v>
      </c>
      <c r="F37" s="21" t="s">
        <v>4</v>
      </c>
      <c r="G37" s="21" t="s">
        <v>3</v>
      </c>
      <c r="H37" s="22" t="s">
        <v>5</v>
      </c>
      <c r="I37" s="9"/>
      <c r="J37" s="9"/>
      <c r="K37" s="9"/>
      <c r="L37" s="9"/>
      <c r="M37" s="2"/>
    </row>
    <row r="38" spans="1:13" x14ac:dyDescent="0.2">
      <c r="A38" s="35">
        <v>13</v>
      </c>
      <c r="B38" s="61" t="s">
        <v>7</v>
      </c>
      <c r="C38" s="30"/>
      <c r="D38" s="30">
        <f>1+1</f>
        <v>2</v>
      </c>
      <c r="E38" s="30">
        <f>1+1+1+1+1+1+1+1+1+1+1+1+1+1</f>
        <v>14</v>
      </c>
      <c r="F38" s="30">
        <f>1+1+1+1+1+1+1+1+1</f>
        <v>9</v>
      </c>
      <c r="G38" s="30"/>
      <c r="H38" s="36">
        <f>SUM(C38:G38)</f>
        <v>25</v>
      </c>
      <c r="I38" s="9"/>
      <c r="J38" s="9"/>
      <c r="K38" s="9"/>
      <c r="L38" s="9"/>
      <c r="M38" s="2"/>
    </row>
    <row r="39" spans="1:13" ht="13.5" thickBot="1" x14ac:dyDescent="0.25">
      <c r="A39" s="37"/>
      <c r="B39" s="54"/>
      <c r="C39" s="39">
        <f>C38/$I$1</f>
        <v>0</v>
      </c>
      <c r="D39" s="39">
        <f t="shared" ref="D39:G39" si="15">D38/$I$1</f>
        <v>0.08</v>
      </c>
      <c r="E39" s="39">
        <f t="shared" si="15"/>
        <v>0.56000000000000005</v>
      </c>
      <c r="F39" s="39">
        <f t="shared" si="15"/>
        <v>0.36</v>
      </c>
      <c r="G39" s="39">
        <f t="shared" si="15"/>
        <v>0</v>
      </c>
      <c r="H39" s="40">
        <f t="shared" si="6"/>
        <v>1</v>
      </c>
      <c r="I39" s="9"/>
      <c r="J39" s="9"/>
      <c r="K39" s="9"/>
      <c r="L39" s="9"/>
      <c r="M39" s="2"/>
    </row>
    <row r="40" spans="1:13" ht="24" x14ac:dyDescent="0.2">
      <c r="A40" s="33"/>
      <c r="B40" s="57"/>
      <c r="C40" s="20" t="s">
        <v>0</v>
      </c>
      <c r="D40" s="20" t="s">
        <v>1</v>
      </c>
      <c r="E40" s="20" t="s">
        <v>2</v>
      </c>
      <c r="F40" s="21" t="s">
        <v>4</v>
      </c>
      <c r="G40" s="21" t="s">
        <v>3</v>
      </c>
      <c r="H40" s="22" t="s">
        <v>5</v>
      </c>
      <c r="I40" s="9"/>
      <c r="J40" s="9"/>
      <c r="K40" s="9"/>
      <c r="L40" s="9"/>
      <c r="M40" s="2"/>
    </row>
    <row r="41" spans="1:13" x14ac:dyDescent="0.2">
      <c r="A41" s="35">
        <v>14</v>
      </c>
      <c r="B41" s="63" t="s">
        <v>19</v>
      </c>
      <c r="C41" s="62"/>
      <c r="D41" s="62">
        <f>1+1+1</f>
        <v>3</v>
      </c>
      <c r="E41" s="62">
        <f>1+1+1+1+1+1+1+1+1+1+1+1+1+1+1+1+1</f>
        <v>17</v>
      </c>
      <c r="F41" s="62">
        <f>1+1+1+1+1</f>
        <v>5</v>
      </c>
      <c r="G41" s="62"/>
      <c r="H41" s="36">
        <f>SUM(C41:G41)</f>
        <v>25</v>
      </c>
      <c r="I41" s="9"/>
      <c r="J41" s="9"/>
      <c r="K41" s="9"/>
      <c r="L41" s="9"/>
      <c r="M41" s="2"/>
    </row>
    <row r="42" spans="1:13" ht="13.5" thickBot="1" x14ac:dyDescent="0.25">
      <c r="A42" s="37"/>
      <c r="B42" s="64"/>
      <c r="C42" s="65">
        <f>C41/$I$1</f>
        <v>0</v>
      </c>
      <c r="D42" s="65">
        <f t="shared" ref="D42:G42" si="16">D41/$I$1</f>
        <v>0.12</v>
      </c>
      <c r="E42" s="65">
        <f t="shared" si="16"/>
        <v>0.68</v>
      </c>
      <c r="F42" s="65">
        <f t="shared" si="16"/>
        <v>0.2</v>
      </c>
      <c r="G42" s="65">
        <f t="shared" si="16"/>
        <v>0</v>
      </c>
      <c r="H42" s="40">
        <f t="shared" si="6"/>
        <v>1</v>
      </c>
      <c r="I42" s="9"/>
      <c r="J42" s="9"/>
      <c r="K42" s="9"/>
      <c r="L42" s="9"/>
      <c r="M42" s="2"/>
    </row>
    <row r="43" spans="1:13" ht="24" x14ac:dyDescent="0.2">
      <c r="A43" s="33"/>
      <c r="B43" s="66"/>
      <c r="C43" s="20" t="s">
        <v>0</v>
      </c>
      <c r="D43" s="20" t="s">
        <v>1</v>
      </c>
      <c r="E43" s="20" t="s">
        <v>2</v>
      </c>
      <c r="F43" s="21" t="s">
        <v>4</v>
      </c>
      <c r="G43" s="21" t="s">
        <v>3</v>
      </c>
      <c r="H43" s="22" t="s">
        <v>5</v>
      </c>
      <c r="I43" s="9"/>
      <c r="J43" s="9"/>
      <c r="K43" s="9"/>
      <c r="L43" s="9"/>
      <c r="M43" s="2"/>
    </row>
    <row r="44" spans="1:13" x14ac:dyDescent="0.2">
      <c r="A44" s="35">
        <v>15</v>
      </c>
      <c r="B44" s="63" t="s">
        <v>20</v>
      </c>
      <c r="C44" s="30">
        <v>1</v>
      </c>
      <c r="D44" s="30">
        <f>1+1+1</f>
        <v>3</v>
      </c>
      <c r="E44" s="30">
        <f>1+1+1+1+1+1+1+1+1+1+1+1+1+1</f>
        <v>14</v>
      </c>
      <c r="F44" s="30">
        <f>1+1+1+1+1</f>
        <v>5</v>
      </c>
      <c r="G44" s="30">
        <f>1+1</f>
        <v>2</v>
      </c>
      <c r="H44" s="36">
        <f>SUM(C44:G44)</f>
        <v>25</v>
      </c>
      <c r="M44" s="2"/>
    </row>
    <row r="45" spans="1:13" ht="13.5" thickBot="1" x14ac:dyDescent="0.25">
      <c r="A45" s="37"/>
      <c r="B45" s="67"/>
      <c r="C45" s="39">
        <f>C44/$I$1</f>
        <v>0.04</v>
      </c>
      <c r="D45" s="39">
        <f t="shared" ref="D45:G45" si="17">D44/$I$1</f>
        <v>0.12</v>
      </c>
      <c r="E45" s="39">
        <f t="shared" si="17"/>
        <v>0.56000000000000005</v>
      </c>
      <c r="F45" s="39">
        <f t="shared" si="17"/>
        <v>0.2</v>
      </c>
      <c r="G45" s="39">
        <f t="shared" si="17"/>
        <v>0.08</v>
      </c>
      <c r="H45" s="40">
        <f t="shared" si="6"/>
        <v>1.0000000000000002</v>
      </c>
      <c r="M45" s="2"/>
    </row>
    <row r="46" spans="1:13" ht="24" x14ac:dyDescent="0.2">
      <c r="A46" s="33"/>
      <c r="B46" s="69"/>
      <c r="C46" s="20" t="s">
        <v>0</v>
      </c>
      <c r="D46" s="20" t="s">
        <v>1</v>
      </c>
      <c r="E46" s="20" t="s">
        <v>2</v>
      </c>
      <c r="F46" s="21" t="s">
        <v>4</v>
      </c>
      <c r="G46" s="21" t="s">
        <v>3</v>
      </c>
      <c r="H46" s="22" t="s">
        <v>5</v>
      </c>
      <c r="M46" s="2"/>
    </row>
    <row r="47" spans="1:13" x14ac:dyDescent="0.2">
      <c r="A47" s="35">
        <v>16</v>
      </c>
      <c r="B47" s="68" t="s">
        <v>23</v>
      </c>
      <c r="C47" s="30">
        <v>1</v>
      </c>
      <c r="D47" s="30">
        <f>1+1</f>
        <v>2</v>
      </c>
      <c r="E47" s="30">
        <f>1+1+1+1+1+1+1+1+1+1+1+1+1+1+1+1+1</f>
        <v>17</v>
      </c>
      <c r="F47" s="30">
        <f>1+1+1+1</f>
        <v>4</v>
      </c>
      <c r="G47" s="30">
        <v>1</v>
      </c>
      <c r="H47" s="36">
        <f>SUM(C47:G47)</f>
        <v>25</v>
      </c>
      <c r="M47" s="2"/>
    </row>
    <row r="48" spans="1:13" ht="13.5" thickBot="1" x14ac:dyDescent="0.25">
      <c r="A48" s="37"/>
      <c r="B48" s="67"/>
      <c r="C48" s="39">
        <f>C47/$I$1</f>
        <v>0.04</v>
      </c>
      <c r="D48" s="39">
        <f t="shared" ref="D48:G48" si="18">D47/$I$1</f>
        <v>0.08</v>
      </c>
      <c r="E48" s="39">
        <f>E47/$I$1</f>
        <v>0.68</v>
      </c>
      <c r="F48" s="39">
        <f t="shared" si="18"/>
        <v>0.16</v>
      </c>
      <c r="G48" s="39">
        <f t="shared" si="18"/>
        <v>0.04</v>
      </c>
      <c r="H48" s="40">
        <f t="shared" si="6"/>
        <v>1</v>
      </c>
      <c r="M48" s="2"/>
    </row>
    <row r="49" spans="1:13" ht="24" x14ac:dyDescent="0.2">
      <c r="A49" s="33"/>
      <c r="B49" s="69"/>
      <c r="C49" s="20" t="s">
        <v>0</v>
      </c>
      <c r="D49" s="20" t="s">
        <v>1</v>
      </c>
      <c r="E49" s="20" t="s">
        <v>2</v>
      </c>
      <c r="F49" s="21" t="s">
        <v>4</v>
      </c>
      <c r="G49" s="21" t="s">
        <v>3</v>
      </c>
      <c r="H49" s="22" t="s">
        <v>5</v>
      </c>
      <c r="M49" s="2"/>
    </row>
    <row r="50" spans="1:13" x14ac:dyDescent="0.2">
      <c r="A50" s="35">
        <v>17</v>
      </c>
      <c r="B50" s="16" t="s">
        <v>21</v>
      </c>
      <c r="C50" s="30"/>
      <c r="D50" s="30">
        <f>1+1</f>
        <v>2</v>
      </c>
      <c r="E50" s="30">
        <f>1+1+1+1+1+1+1+1+1+1+1+1+1+1</f>
        <v>14</v>
      </c>
      <c r="F50" s="30">
        <f>1+1+1+1+1+1+1+1</f>
        <v>8</v>
      </c>
      <c r="G50" s="30">
        <v>1</v>
      </c>
      <c r="H50" s="36">
        <f>SUM(C50:G50)</f>
        <v>25</v>
      </c>
      <c r="I50" s="9"/>
      <c r="J50" s="9"/>
      <c r="K50" s="9"/>
      <c r="L50" s="9"/>
      <c r="M50" s="2"/>
    </row>
    <row r="51" spans="1:13" ht="13.5" thickBot="1" x14ac:dyDescent="0.25">
      <c r="A51" s="37"/>
      <c r="B51" s="70"/>
      <c r="C51" s="39">
        <f>C50/$I$1</f>
        <v>0</v>
      </c>
      <c r="D51" s="39">
        <f t="shared" ref="D51:G51" si="19">D50/$I$1</f>
        <v>0.08</v>
      </c>
      <c r="E51" s="39">
        <f t="shared" si="19"/>
        <v>0.56000000000000005</v>
      </c>
      <c r="F51" s="39">
        <f>F50/$I$1</f>
        <v>0.32</v>
      </c>
      <c r="G51" s="39">
        <f t="shared" si="19"/>
        <v>0.04</v>
      </c>
      <c r="H51" s="40">
        <f t="shared" si="6"/>
        <v>1</v>
      </c>
      <c r="I51" s="9"/>
      <c r="J51" s="9"/>
      <c r="K51" s="9"/>
      <c r="L51" s="9"/>
      <c r="M51" s="2"/>
    </row>
    <row r="52" spans="1:13" ht="24" x14ac:dyDescent="0.2">
      <c r="A52" s="29"/>
      <c r="B52" s="71"/>
      <c r="C52" s="20" t="s">
        <v>0</v>
      </c>
      <c r="D52" s="20" t="s">
        <v>1</v>
      </c>
      <c r="E52" s="20" t="s">
        <v>2</v>
      </c>
      <c r="F52" s="21" t="s">
        <v>4</v>
      </c>
      <c r="G52" s="21" t="s">
        <v>3</v>
      </c>
      <c r="H52" s="22" t="s">
        <v>5</v>
      </c>
      <c r="I52" s="9"/>
      <c r="J52" s="9"/>
      <c r="K52" s="9"/>
      <c r="L52" s="9"/>
      <c r="M52" s="2"/>
    </row>
    <row r="53" spans="1:13" x14ac:dyDescent="0.2">
      <c r="A53" s="23">
        <v>18</v>
      </c>
      <c r="B53" s="49" t="s">
        <v>22</v>
      </c>
      <c r="C53" s="13">
        <v>1</v>
      </c>
      <c r="D53" s="13">
        <f>1+1+1</f>
        <v>3</v>
      </c>
      <c r="E53" s="13">
        <f>1+1+1+1+1+1+1+1</f>
        <v>8</v>
      </c>
      <c r="F53" s="13">
        <f>1+1+1+1+1+1+1+1+1+1+1+1+1</f>
        <v>13</v>
      </c>
      <c r="G53" s="13"/>
      <c r="H53" s="24">
        <f>SUM(C53:G53)</f>
        <v>25</v>
      </c>
      <c r="I53" s="9"/>
      <c r="J53" s="9"/>
      <c r="K53" s="9"/>
      <c r="L53" s="9"/>
      <c r="M53" s="2"/>
    </row>
    <row r="54" spans="1:13" ht="13.5" thickBot="1" x14ac:dyDescent="0.25">
      <c r="A54" s="72"/>
      <c r="B54" s="73"/>
      <c r="C54" s="74">
        <f>C53/$I$1</f>
        <v>0.04</v>
      </c>
      <c r="D54" s="74">
        <f t="shared" ref="D54:G54" si="20">D53/$I$1</f>
        <v>0.12</v>
      </c>
      <c r="E54" s="74">
        <f t="shared" si="20"/>
        <v>0.32</v>
      </c>
      <c r="F54" s="74">
        <f t="shared" si="20"/>
        <v>0.52</v>
      </c>
      <c r="G54" s="74">
        <f t="shared" si="20"/>
        <v>0</v>
      </c>
      <c r="H54" s="28">
        <f t="shared" si="6"/>
        <v>1</v>
      </c>
      <c r="I54" s="9"/>
      <c r="J54" s="9"/>
      <c r="K54" s="9"/>
      <c r="L54" s="9"/>
      <c r="M54" s="2"/>
    </row>
    <row r="55" spans="1:13" x14ac:dyDescent="0.2">
      <c r="C55" s="9"/>
      <c r="D55" s="9"/>
      <c r="E55" s="9"/>
      <c r="F55" s="9"/>
      <c r="G55" s="9"/>
      <c r="I55" s="9"/>
      <c r="J55" s="9"/>
      <c r="K55" s="9"/>
      <c r="L55" s="9"/>
      <c r="M55" s="2"/>
    </row>
    <row r="56" spans="1:13" x14ac:dyDescent="0.2">
      <c r="B56" s="7"/>
      <c r="C56" s="8"/>
      <c r="D56" s="8"/>
      <c r="E56" s="8"/>
      <c r="F56" s="8"/>
      <c r="G56" s="8"/>
      <c r="H56" s="10"/>
      <c r="I56" s="9"/>
      <c r="J56" s="9"/>
      <c r="K56" s="9"/>
      <c r="L56" s="9"/>
      <c r="M56" s="2"/>
    </row>
    <row r="57" spans="1:13" x14ac:dyDescent="0.2">
      <c r="C57" s="8"/>
      <c r="D57" s="8"/>
      <c r="E57" s="8"/>
      <c r="F57" s="8"/>
      <c r="G57" s="8"/>
      <c r="H57" s="10"/>
      <c r="M57" s="2"/>
    </row>
    <row r="58" spans="1:13" x14ac:dyDescent="0.2">
      <c r="C58" s="9"/>
      <c r="D58" s="9"/>
      <c r="E58" s="9"/>
      <c r="F58" s="9"/>
      <c r="G58" s="9"/>
      <c r="H58" s="11"/>
      <c r="I58" s="9"/>
      <c r="J58" s="9"/>
      <c r="K58" s="9"/>
      <c r="L58" s="9"/>
      <c r="M58" s="2"/>
    </row>
    <row r="59" spans="1:13" x14ac:dyDescent="0.2">
      <c r="C59" s="8"/>
      <c r="D59" s="8"/>
      <c r="E59" s="8"/>
      <c r="F59" s="8"/>
      <c r="G59" s="8"/>
      <c r="H59" s="10"/>
      <c r="M59" s="2"/>
    </row>
    <row r="60" spans="1:13" x14ac:dyDescent="0.2">
      <c r="C60" s="9"/>
      <c r="D60" s="9"/>
      <c r="E60" s="9"/>
      <c r="F60" s="9"/>
      <c r="G60" s="9"/>
      <c r="H60" s="11"/>
      <c r="I60" s="9"/>
      <c r="J60" s="9"/>
      <c r="K60" s="9"/>
      <c r="L60" s="9"/>
      <c r="M60" s="2"/>
    </row>
    <row r="61" spans="1:13" x14ac:dyDescent="0.2">
      <c r="C61" s="8"/>
      <c r="D61" s="8"/>
      <c r="E61" s="8"/>
      <c r="F61" s="8"/>
      <c r="G61" s="8"/>
      <c r="H61" s="10"/>
      <c r="M61" s="2"/>
    </row>
    <row r="62" spans="1:13" x14ac:dyDescent="0.2">
      <c r="C62" s="9"/>
      <c r="D62" s="9"/>
      <c r="E62" s="9"/>
      <c r="F62" s="9"/>
      <c r="G62" s="9"/>
      <c r="H62" s="11"/>
      <c r="I62" s="9"/>
      <c r="J62" s="9"/>
      <c r="K62" s="9"/>
      <c r="L62" s="9"/>
      <c r="M62" s="2"/>
    </row>
    <row r="63" spans="1:13" x14ac:dyDescent="0.2">
      <c r="C63" s="8"/>
      <c r="D63" s="8"/>
      <c r="E63" s="8"/>
      <c r="F63" s="8"/>
      <c r="G63" s="8"/>
      <c r="H63" s="10"/>
      <c r="M63" s="2"/>
    </row>
    <row r="64" spans="1:13" x14ac:dyDescent="0.2">
      <c r="C64" s="9"/>
      <c r="D64" s="9"/>
      <c r="E64" s="9"/>
      <c r="F64" s="9"/>
      <c r="G64" s="9"/>
      <c r="H64" s="11"/>
      <c r="I64" s="9"/>
      <c r="J64" s="9"/>
      <c r="K64" s="9"/>
      <c r="L64" s="9"/>
      <c r="M64" s="2"/>
    </row>
    <row r="65" spans="3:13" x14ac:dyDescent="0.2">
      <c r="C65" s="8"/>
      <c r="D65" s="8"/>
      <c r="E65" s="8"/>
      <c r="F65" s="8"/>
      <c r="G65" s="8"/>
      <c r="H65" s="10"/>
      <c r="M65" s="2"/>
    </row>
    <row r="66" spans="3:13" x14ac:dyDescent="0.2">
      <c r="C66" s="9"/>
      <c r="D66" s="9"/>
      <c r="E66" s="9"/>
      <c r="F66" s="9"/>
      <c r="G66" s="9"/>
      <c r="H66" s="11"/>
      <c r="I66" s="9"/>
      <c r="J66" s="9"/>
      <c r="K66" s="9"/>
      <c r="L66" s="9"/>
      <c r="M66" s="2"/>
    </row>
    <row r="67" spans="3:13" x14ac:dyDescent="0.2">
      <c r="C67" s="8"/>
      <c r="D67" s="8"/>
      <c r="E67" s="8"/>
      <c r="F67" s="8"/>
      <c r="G67" s="8"/>
      <c r="H67" s="10"/>
      <c r="M67" s="2"/>
    </row>
    <row r="68" spans="3:13" x14ac:dyDescent="0.2">
      <c r="C68" s="9"/>
      <c r="D68" s="9"/>
      <c r="E68" s="9"/>
      <c r="F68" s="9"/>
      <c r="G68" s="9"/>
      <c r="H68" s="11"/>
      <c r="I68" s="9"/>
      <c r="J68" s="9"/>
      <c r="K68" s="9"/>
      <c r="L68" s="9"/>
      <c r="M68" s="2"/>
    </row>
    <row r="69" spans="3:13" x14ac:dyDescent="0.2">
      <c r="C69" s="8"/>
      <c r="D69" s="8"/>
      <c r="E69" s="8"/>
      <c r="F69" s="8"/>
      <c r="G69" s="8"/>
      <c r="H69" s="10"/>
      <c r="M69" s="2"/>
    </row>
    <row r="70" spans="3:13" x14ac:dyDescent="0.2">
      <c r="C70" s="9"/>
      <c r="D70" s="9"/>
      <c r="E70" s="9"/>
      <c r="F70" s="9"/>
      <c r="G70" s="9"/>
      <c r="H70" s="11"/>
      <c r="I70" s="9"/>
      <c r="J70" s="9"/>
      <c r="K70" s="9"/>
      <c r="L70" s="9"/>
      <c r="M70" s="2"/>
    </row>
    <row r="71" spans="3:13" x14ac:dyDescent="0.2">
      <c r="C71" s="8"/>
      <c r="D71" s="8"/>
      <c r="E71" s="8"/>
      <c r="F71" s="8"/>
      <c r="G71" s="8"/>
      <c r="H71" s="10"/>
      <c r="M71" s="2"/>
    </row>
    <row r="72" spans="3:13" x14ac:dyDescent="0.2">
      <c r="C72" s="9"/>
      <c r="D72" s="9"/>
      <c r="E72" s="9"/>
      <c r="F72" s="9"/>
      <c r="G72" s="9"/>
      <c r="H72" s="11"/>
      <c r="I72" s="9"/>
      <c r="J72" s="9"/>
      <c r="K72" s="9"/>
      <c r="L72" s="9"/>
      <c r="M72" s="2"/>
    </row>
    <row r="73" spans="3:13" x14ac:dyDescent="0.2">
      <c r="C73" s="8"/>
      <c r="D73" s="8"/>
      <c r="E73" s="8"/>
      <c r="F73" s="8"/>
      <c r="G73" s="8"/>
      <c r="H73" s="10"/>
      <c r="M73" s="2"/>
    </row>
    <row r="74" spans="3:13" x14ac:dyDescent="0.2">
      <c r="C74" s="9"/>
      <c r="D74" s="9"/>
      <c r="E74" s="9"/>
      <c r="F74" s="9"/>
      <c r="G74" s="9"/>
      <c r="H74" s="11"/>
      <c r="I74" s="9"/>
      <c r="J74" s="9"/>
      <c r="K74" s="9"/>
      <c r="L74" s="9"/>
      <c r="M74" s="2"/>
    </row>
    <row r="75" spans="3:13" x14ac:dyDescent="0.2">
      <c r="C75" s="8"/>
      <c r="D75" s="8"/>
      <c r="E75" s="8"/>
      <c r="F75" s="8"/>
      <c r="G75" s="8"/>
      <c r="H75" s="10"/>
      <c r="M75" s="2"/>
    </row>
    <row r="76" spans="3:13" x14ac:dyDescent="0.2">
      <c r="C76" s="9"/>
      <c r="D76" s="9"/>
      <c r="E76" s="9"/>
      <c r="F76" s="9"/>
      <c r="G76" s="9"/>
      <c r="H76" s="11"/>
      <c r="I76" s="5"/>
      <c r="J76" s="5"/>
      <c r="K76" s="5"/>
      <c r="L76" s="5"/>
      <c r="M76" s="2"/>
    </row>
    <row r="77" spans="3:13" x14ac:dyDescent="0.2">
      <c r="C77" s="3"/>
      <c r="D77" s="3"/>
      <c r="E77" s="3"/>
      <c r="F77" s="3"/>
      <c r="G77" s="3"/>
    </row>
    <row r="78" spans="3:13" x14ac:dyDescent="0.2">
      <c r="C78" s="4"/>
      <c r="D78" s="4"/>
      <c r="E78" s="4"/>
      <c r="F78" s="4"/>
      <c r="G78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abSelected="1" topLeftCell="A7" zoomScale="80" zoomScaleNormal="80" workbookViewId="0">
      <selection activeCell="AJ51" sqref="AJ51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generale senza totali</vt:lpstr>
      <vt:lpstr>grafici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Facchinetti Rosaria</dc:creator>
  <cp:lastModifiedBy>Debora Vermi</cp:lastModifiedBy>
  <cp:lastPrinted>2020-02-28T10:04:20Z</cp:lastPrinted>
  <dcterms:created xsi:type="dcterms:W3CDTF">2015-03-04T12:22:56Z</dcterms:created>
  <dcterms:modified xsi:type="dcterms:W3CDTF">2025-03-13T09:13:23Z</dcterms:modified>
</cp:coreProperties>
</file>